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40" windowHeight="1170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5725" calcMode="manual"/>
</workbook>
</file>

<file path=xl/calcChain.xml><?xml version="1.0" encoding="utf-8"?>
<calcChain xmlns="http://schemas.openxmlformats.org/spreadsheetml/2006/main">
  <c r="L71" i="1"/>
  <c r="K71"/>
  <c r="L66"/>
  <c r="K66"/>
  <c r="L61"/>
  <c r="K61"/>
  <c r="L54"/>
  <c r="K54"/>
  <c r="L51"/>
  <c r="K51"/>
  <c r="L45"/>
  <c r="L48" s="1"/>
  <c r="K45"/>
  <c r="K48" s="1"/>
  <c r="L42"/>
  <c r="K42"/>
  <c r="L39"/>
  <c r="K39"/>
  <c r="L29"/>
  <c r="K29"/>
  <c r="L23"/>
  <c r="K23"/>
  <c r="L17"/>
  <c r="K17"/>
  <c r="L11"/>
  <c r="K11"/>
  <c r="L5"/>
  <c r="K5"/>
</calcChain>
</file>

<file path=xl/sharedStrings.xml><?xml version="1.0" encoding="utf-8"?>
<sst xmlns="http://schemas.openxmlformats.org/spreadsheetml/2006/main" count="89" uniqueCount="68">
  <si>
    <t>PRINCIPAUX RATIOS</t>
  </si>
  <si>
    <t>ETUDE DES PRINCIPAUX RATIOS</t>
  </si>
  <si>
    <t>Définitions</t>
  </si>
  <si>
    <t>Descriptifs</t>
  </si>
  <si>
    <t>N</t>
  </si>
  <si>
    <t>N-1</t>
  </si>
  <si>
    <t>RATIOS DE STRUCTURE (en %)</t>
  </si>
  <si>
    <t>Ratio d’Endettement global</t>
  </si>
  <si>
    <t>DETTES GLOBALES</t>
  </si>
  <si>
    <t>Dettes fournisseurs + Dettes fiscales et sociales + Concours bancaires courants</t>
  </si>
  <si>
    <t>339 564 + 513 365 + 0</t>
  </si>
  <si>
    <t>=</t>
  </si>
  <si>
    <t>TOTAL DU PASSIF</t>
  </si>
  <si>
    <t>Total du passif</t>
  </si>
  <si>
    <t>le ratio d'endettement global représente l'importance des dettes sur la totalité du passif de la structure</t>
  </si>
  <si>
    <t>plus ce ratio est faible, moins l'impact des dettes est important sur le passif du bilan</t>
  </si>
  <si>
    <t>Ratio d’Autonomie financière</t>
  </si>
  <si>
    <t>CAPITAUX PROPRES</t>
  </si>
  <si>
    <t>EMLT</t>
  </si>
  <si>
    <t>0 + 0 + 162946 + 15245 + 371983</t>
  </si>
  <si>
    <t>dans la norme, les capitaux propres doivent couvrir au minimum un tiers des dettes.</t>
  </si>
  <si>
    <t>plus ce ratio est élevé, plus l'autonomie financère est importante</t>
  </si>
  <si>
    <t>Ratio de Risque Liquidatif</t>
  </si>
  <si>
    <t>ce ratio est le pendant du ratio d'endettement global.</t>
  </si>
  <si>
    <t>il montre l'autonomie des capitaux par rapport aux dettes</t>
  </si>
  <si>
    <t>Ratio de trésorerie relative</t>
  </si>
  <si>
    <t>(CREANCES + DISPONIBILITES)</t>
  </si>
  <si>
    <t>85 074 + 964 206 + 36 560</t>
  </si>
  <si>
    <t>DETTES A COURT TERME</t>
  </si>
  <si>
    <t>339 564 + 513 365 + 1 515 + 371 983</t>
  </si>
  <si>
    <t>ce ratio permet de mesurer si les disponibilités dont on peut disposer assez rapidement pour</t>
  </si>
  <si>
    <t>pouvoir faire face au dettes sur le court terme sont suffisantes</t>
  </si>
  <si>
    <t>Ratio de trésorerie immédiate</t>
  </si>
  <si>
    <t>DISPONIBILITES</t>
  </si>
  <si>
    <t xml:space="preserve">ce ratio permet de mesurer l'importance de la trésorerie immédiatement disponible </t>
  </si>
  <si>
    <t>en fonction des dettes sur le court terme</t>
  </si>
  <si>
    <t>RATIOS D'ACTIVITE (en jours d'activité)</t>
  </si>
  <si>
    <t>Ratio de rotation de l’actif</t>
  </si>
  <si>
    <t>Chiffre d'affaires net</t>
  </si>
  <si>
    <t>ACTIF TOTAL</t>
  </si>
  <si>
    <t>Ratio de rotation du capital</t>
  </si>
  <si>
    <t>Ratio de rotation des stocks</t>
  </si>
  <si>
    <t>ACHATS DE MARCHANDISES</t>
  </si>
  <si>
    <t>STOCKS DE MARCHANDISES</t>
  </si>
  <si>
    <t>Délai de détention des stocks</t>
  </si>
  <si>
    <t>360</t>
  </si>
  <si>
    <t>RATIO DE ROTATION DES MARCHANDISES</t>
  </si>
  <si>
    <t>Ratio de crédit-client en jours d'activité</t>
  </si>
  <si>
    <t>(CREANCES CLIENTS - ACCOMPTES RECUS)*360</t>
  </si>
  <si>
    <t>85 074 * 360</t>
  </si>
  <si>
    <t>CA T.T.C</t>
  </si>
  <si>
    <t>5 061 669 * 1,196</t>
  </si>
  <si>
    <t>Ratio de Crédit-fournisseurs exprimé en jours</t>
  </si>
  <si>
    <t>(FOURNISSEURS - ACCOMPTES VERSES)*360</t>
  </si>
  <si>
    <t>339 564 * 360</t>
  </si>
  <si>
    <t>(ACHATS + SERVICES EXTERIEURS) T.T.C</t>
  </si>
  <si>
    <t>(1 572 354 + 2 783 + 1 131 724) * 1,196</t>
  </si>
  <si>
    <t>RATIOS DE RENTABILITE (en%)</t>
  </si>
  <si>
    <t>Ratio de rentabilité économique nette</t>
  </si>
  <si>
    <t>RESULTAT D’EXPLOITATION</t>
  </si>
  <si>
    <t>TOTAL ACTIF NET</t>
  </si>
  <si>
    <t>ce ration permet de mesurer l'importance du résultat pour confirmer</t>
  </si>
  <si>
    <t>ou infirmer l'amélioration de la performance des activités commerciales ou industrielles</t>
  </si>
  <si>
    <t>Ratio de rentabilité financière</t>
  </si>
  <si>
    <t>RESULTAT NET</t>
  </si>
  <si>
    <t>plus le ratio de rentabilité est important plus les associés sont contents</t>
  </si>
  <si>
    <t>Ratio de rentabilité commerciale</t>
  </si>
  <si>
    <t>CA NET</t>
  </si>
</sst>
</file>

<file path=xl/styles.xml><?xml version="1.0" encoding="utf-8"?>
<styleSheet xmlns="http://schemas.openxmlformats.org/spreadsheetml/2006/main">
  <numFmts count="5">
    <numFmt numFmtId="164" formatCode="#,##0,&quot; &quot;;[Red]\(#,##0,\)"/>
    <numFmt numFmtId="165" formatCode="0;[Red]\-0"/>
    <numFmt numFmtId="166" formatCode="0.0%"/>
    <numFmt numFmtId="167" formatCode="#,##0.00;\(#,##0.00\)"/>
    <numFmt numFmtId="168" formatCode="#,##0;\(#,##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</font>
    <font>
      <b/>
      <sz val="11"/>
      <name val="Arial"/>
      <family val="2"/>
    </font>
    <font>
      <sz val="10"/>
      <name val="Helv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</cellStyleXfs>
  <cellXfs count="79">
    <xf numFmtId="0" fontId="0" fillId="0" borderId="0" xfId="0"/>
    <xf numFmtId="0" fontId="4" fillId="2" borderId="2" xfId="2" applyFont="1" applyFill="1" applyBorder="1" applyAlignment="1" applyProtection="1">
      <alignment horizontal="left" vertical="center"/>
      <protection hidden="1"/>
    </xf>
    <xf numFmtId="0" fontId="4" fillId="2" borderId="4" xfId="2" applyFont="1" applyFill="1" applyBorder="1" applyAlignment="1" applyProtection="1">
      <alignment horizontal="center" vertical="center"/>
      <protection hidden="1"/>
    </xf>
    <xf numFmtId="14" fontId="4" fillId="2" borderId="4" xfId="3" applyNumberFormat="1" applyFont="1" applyFill="1" applyBorder="1" applyAlignment="1" applyProtection="1">
      <alignment horizontal="center" vertical="center"/>
      <protection hidden="1"/>
    </xf>
    <xf numFmtId="14" fontId="4" fillId="2" borderId="7" xfId="3" applyNumberFormat="1" applyFont="1" applyFill="1" applyBorder="1" applyAlignment="1" applyProtection="1">
      <alignment horizontal="center" vertical="center"/>
      <protection hidden="1"/>
    </xf>
    <xf numFmtId="0" fontId="6" fillId="3" borderId="8" xfId="2" applyFont="1" applyFill="1" applyBorder="1" applyAlignment="1" applyProtection="1">
      <alignment horizontal="left" vertical="center"/>
      <protection hidden="1"/>
    </xf>
    <xf numFmtId="0" fontId="6" fillId="3" borderId="9" xfId="2" applyFont="1" applyFill="1" applyBorder="1" applyAlignment="1" applyProtection="1">
      <alignment horizontal="left" vertical="center"/>
      <protection hidden="1"/>
    </xf>
    <xf numFmtId="14" fontId="7" fillId="3" borderId="9" xfId="3" applyNumberFormat="1" applyFont="1" applyFill="1" applyBorder="1" applyAlignment="1" applyProtection="1">
      <alignment horizontal="center" vertical="center"/>
      <protection hidden="1"/>
    </xf>
    <xf numFmtId="14" fontId="7" fillId="3" borderId="0" xfId="3" applyNumberFormat="1" applyFont="1" applyFill="1" applyBorder="1" applyAlignment="1" applyProtection="1">
      <alignment horizontal="center" vertical="center"/>
      <protection hidden="1"/>
    </xf>
    <xf numFmtId="14" fontId="8" fillId="3" borderId="0" xfId="3" applyNumberFormat="1" applyFont="1" applyFill="1" applyBorder="1" applyAlignment="1" applyProtection="1">
      <alignment horizontal="center" vertical="center"/>
      <protection hidden="1"/>
    </xf>
    <xf numFmtId="14" fontId="8" fillId="3" borderId="10" xfId="3" applyNumberFormat="1" applyFont="1" applyFill="1" applyBorder="1" applyAlignment="1" applyProtection="1">
      <alignment horizontal="center" vertical="center"/>
      <protection hidden="1"/>
    </xf>
    <xf numFmtId="0" fontId="9" fillId="0" borderId="8" xfId="2" applyFont="1" applyBorder="1" applyAlignment="1" applyProtection="1">
      <alignment horizontal="left"/>
      <protection hidden="1"/>
    </xf>
    <xf numFmtId="0" fontId="9" fillId="0" borderId="11" xfId="2" applyFont="1" applyBorder="1" applyAlignment="1" applyProtection="1">
      <alignment horizontal="left"/>
      <protection hidden="1"/>
    </xf>
    <xf numFmtId="164" fontId="9" fillId="0" borderId="0" xfId="2" applyNumberFormat="1" applyFont="1" applyBorder="1" applyProtection="1">
      <protection hidden="1"/>
    </xf>
    <xf numFmtId="164" fontId="9" fillId="0" borderId="11" xfId="2" applyNumberFormat="1" applyFont="1" applyBorder="1" applyProtection="1">
      <protection hidden="1"/>
    </xf>
    <xf numFmtId="165" fontId="9" fillId="0" borderId="12" xfId="2" applyNumberFormat="1" applyFont="1" applyBorder="1" applyAlignment="1" applyProtection="1">
      <alignment horizontal="center"/>
      <protection hidden="1"/>
    </xf>
    <xf numFmtId="164" fontId="9" fillId="0" borderId="13" xfId="2" applyNumberFormat="1" applyFont="1" applyBorder="1" applyProtection="1">
      <protection hidden="1"/>
    </xf>
    <xf numFmtId="0" fontId="7" fillId="0" borderId="8" xfId="2" applyFont="1" applyBorder="1" applyAlignment="1" applyProtection="1">
      <alignment horizontal="left"/>
      <protection hidden="1"/>
    </xf>
    <xf numFmtId="0" fontId="7" fillId="0" borderId="11" xfId="2" applyFont="1" applyBorder="1" applyAlignment="1" applyProtection="1">
      <alignment horizontal="left"/>
      <protection hidden="1"/>
    </xf>
    <xf numFmtId="164" fontId="9" fillId="0" borderId="14" xfId="2" applyNumberFormat="1" applyFont="1" applyBorder="1" applyAlignment="1" applyProtection="1">
      <alignment horizontal="center"/>
      <protection hidden="1"/>
    </xf>
    <xf numFmtId="164" fontId="9" fillId="0" borderId="14" xfId="2" applyNumberFormat="1" applyFont="1" applyBorder="1" applyAlignment="1" applyProtection="1">
      <alignment horizontal="center" vertical="center"/>
      <protection hidden="1"/>
    </xf>
    <xf numFmtId="164" fontId="9" fillId="0" borderId="0" xfId="2" applyNumberFormat="1" applyFont="1" applyBorder="1" applyAlignment="1" applyProtection="1">
      <alignment horizontal="center" vertical="center"/>
      <protection hidden="1"/>
    </xf>
    <xf numFmtId="164" fontId="9" fillId="0" borderId="11" xfId="2" applyNumberFormat="1" applyFont="1" applyBorder="1" applyAlignment="1" applyProtection="1">
      <alignment horizontal="center" vertical="center"/>
      <protection hidden="1"/>
    </xf>
    <xf numFmtId="3" fontId="9" fillId="0" borderId="14" xfId="2" applyNumberFormat="1" applyFont="1" applyBorder="1" applyAlignment="1" applyProtection="1">
      <alignment horizontal="center" vertical="center"/>
      <protection hidden="1"/>
    </xf>
    <xf numFmtId="3" fontId="9" fillId="0" borderId="0" xfId="2" applyNumberFormat="1" applyFont="1" applyBorder="1" applyAlignment="1" applyProtection="1">
      <alignment horizontal="center" vertical="center"/>
      <protection hidden="1"/>
    </xf>
    <xf numFmtId="166" fontId="9" fillId="0" borderId="12" xfId="1" applyNumberFormat="1" applyFont="1" applyBorder="1" applyAlignment="1" applyProtection="1">
      <alignment horizontal="center"/>
      <protection hidden="1"/>
    </xf>
    <xf numFmtId="166" fontId="9" fillId="0" borderId="13" xfId="1" applyNumberFormat="1" applyFont="1" applyBorder="1" applyAlignment="1" applyProtection="1">
      <alignment horizontal="center"/>
      <protection hidden="1"/>
    </xf>
    <xf numFmtId="164" fontId="9" fillId="0" borderId="0" xfId="2" applyNumberFormat="1" applyFont="1" applyBorder="1" applyAlignment="1" applyProtection="1">
      <alignment horizontal="center"/>
      <protection hidden="1"/>
    </xf>
    <xf numFmtId="1" fontId="9" fillId="0" borderId="0" xfId="2" applyNumberFormat="1" applyFont="1" applyBorder="1" applyAlignment="1" applyProtection="1">
      <alignment horizontal="center" vertical="center"/>
      <protection hidden="1"/>
    </xf>
    <xf numFmtId="0" fontId="7" fillId="0" borderId="8" xfId="2" applyFont="1" applyBorder="1" applyAlignment="1" applyProtection="1">
      <alignment horizontal="left" vertical="center" wrapText="1"/>
      <protection hidden="1"/>
    </xf>
    <xf numFmtId="164" fontId="9" fillId="0" borderId="16" xfId="2" applyNumberFormat="1" applyFont="1" applyBorder="1" applyAlignment="1" applyProtection="1">
      <alignment horizontal="center" vertical="center"/>
      <protection hidden="1"/>
    </xf>
    <xf numFmtId="164" fontId="9" fillId="0" borderId="13" xfId="2" applyNumberFormat="1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left"/>
      <protection hidden="1"/>
    </xf>
    <xf numFmtId="165" fontId="9" fillId="0" borderId="0" xfId="2" applyNumberFormat="1" applyFont="1" applyBorder="1" applyAlignment="1" applyProtection="1">
      <alignment horizontal="center"/>
      <protection hidden="1"/>
    </xf>
    <xf numFmtId="164" fontId="9" fillId="0" borderId="10" xfId="2" applyNumberFormat="1" applyFont="1" applyBorder="1" applyAlignment="1" applyProtection="1">
      <alignment horizontal="center"/>
      <protection hidden="1"/>
    </xf>
    <xf numFmtId="165" fontId="9" fillId="0" borderId="14" xfId="2" applyNumberFormat="1" applyFont="1" applyBorder="1" applyAlignment="1" applyProtection="1">
      <alignment horizontal="center"/>
      <protection hidden="1"/>
    </xf>
    <xf numFmtId="164" fontId="9" fillId="0" borderId="18" xfId="2" applyNumberFormat="1" applyFont="1" applyBorder="1" applyAlignment="1" applyProtection="1">
      <alignment horizontal="center"/>
      <protection hidden="1"/>
    </xf>
    <xf numFmtId="0" fontId="10" fillId="0" borderId="0" xfId="2" applyFont="1" applyBorder="1" applyAlignment="1" applyProtection="1">
      <alignment horizontal="left"/>
      <protection hidden="1"/>
    </xf>
    <xf numFmtId="0" fontId="6" fillId="3" borderId="0" xfId="2" applyFont="1" applyFill="1" applyBorder="1" applyAlignment="1" applyProtection="1">
      <alignment horizontal="left" vertical="center"/>
      <protection hidden="1"/>
    </xf>
    <xf numFmtId="14" fontId="9" fillId="3" borderId="0" xfId="3" applyNumberFormat="1" applyFont="1" applyFill="1" applyBorder="1" applyAlignment="1" applyProtection="1">
      <alignment horizontal="center" vertical="center"/>
      <protection hidden="1"/>
    </xf>
    <xf numFmtId="164" fontId="9" fillId="0" borderId="15" xfId="2" applyNumberFormat="1" applyFont="1" applyBorder="1" applyProtection="1">
      <protection hidden="1"/>
    </xf>
    <xf numFmtId="167" fontId="9" fillId="0" borderId="12" xfId="2" applyNumberFormat="1" applyFont="1" applyBorder="1" applyAlignment="1" applyProtection="1">
      <alignment horizontal="center"/>
      <protection hidden="1"/>
    </xf>
    <xf numFmtId="167" fontId="9" fillId="0" borderId="13" xfId="2" applyNumberFormat="1" applyFont="1" applyBorder="1" applyAlignment="1" applyProtection="1">
      <alignment horizontal="center"/>
      <protection hidden="1"/>
    </xf>
    <xf numFmtId="168" fontId="9" fillId="0" borderId="12" xfId="2" applyNumberFormat="1" applyFont="1" applyBorder="1" applyAlignment="1" applyProtection="1">
      <alignment horizontal="center"/>
      <protection hidden="1"/>
    </xf>
    <xf numFmtId="168" fontId="9" fillId="0" borderId="13" xfId="2" applyNumberFormat="1" applyFont="1" applyBorder="1" applyAlignment="1" applyProtection="1">
      <alignment horizontal="center"/>
      <protection hidden="1"/>
    </xf>
    <xf numFmtId="164" fontId="9" fillId="0" borderId="14" xfId="2" quotePrefix="1" applyNumberFormat="1" applyFont="1" applyBorder="1" applyAlignment="1" applyProtection="1">
      <alignment horizontal="center"/>
      <protection hidden="1"/>
    </xf>
    <xf numFmtId="4" fontId="9" fillId="0" borderId="0" xfId="2" applyNumberFormat="1" applyFont="1" applyBorder="1" applyAlignment="1" applyProtection="1">
      <alignment horizontal="center" vertical="center"/>
      <protection hidden="1"/>
    </xf>
    <xf numFmtId="164" fontId="9" fillId="0" borderId="19" xfId="2" applyNumberFormat="1" applyFont="1" applyBorder="1" applyAlignment="1" applyProtection="1">
      <alignment horizontal="center"/>
      <protection hidden="1"/>
    </xf>
    <xf numFmtId="0" fontId="7" fillId="0" borderId="20" xfId="2" applyFont="1" applyBorder="1" applyAlignment="1" applyProtection="1">
      <alignment horizontal="left"/>
      <protection hidden="1"/>
    </xf>
    <xf numFmtId="0" fontId="7" fillId="0" borderId="16" xfId="2" applyFont="1" applyBorder="1" applyAlignment="1" applyProtection="1">
      <alignment horizontal="left"/>
      <protection hidden="1"/>
    </xf>
    <xf numFmtId="164" fontId="9" fillId="0" borderId="16" xfId="2" applyNumberFormat="1" applyFont="1" applyBorder="1" applyAlignment="1" applyProtection="1">
      <alignment horizontal="center"/>
      <protection hidden="1"/>
    </xf>
    <xf numFmtId="164" fontId="9" fillId="0" borderId="16" xfId="2" applyNumberFormat="1" applyFont="1" applyBorder="1" applyProtection="1">
      <protection hidden="1"/>
    </xf>
    <xf numFmtId="3" fontId="9" fillId="0" borderId="16" xfId="2" applyNumberFormat="1" applyFont="1" applyBorder="1" applyAlignment="1" applyProtection="1">
      <alignment horizontal="center" vertical="center"/>
      <protection hidden="1"/>
    </xf>
    <xf numFmtId="165" fontId="9" fillId="0" borderId="16" xfId="2" applyNumberFormat="1" applyFont="1" applyBorder="1" applyAlignment="1" applyProtection="1">
      <alignment horizontal="center"/>
      <protection hidden="1"/>
    </xf>
    <xf numFmtId="3" fontId="9" fillId="3" borderId="0" xfId="3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Border="1" applyProtection="1">
      <protection hidden="1"/>
    </xf>
    <xf numFmtId="0" fontId="0" fillId="0" borderId="14" xfId="0" applyBorder="1"/>
    <xf numFmtId="0" fontId="7" fillId="0" borderId="14" xfId="2" applyFont="1" applyBorder="1" applyAlignment="1" applyProtection="1">
      <alignment horizontal="left"/>
      <protection hidden="1"/>
    </xf>
    <xf numFmtId="164" fontId="9" fillId="0" borderId="14" xfId="2" applyNumberFormat="1" applyFont="1" applyBorder="1" applyProtection="1">
      <protection hidden="1"/>
    </xf>
    <xf numFmtId="166" fontId="9" fillId="0" borderId="14" xfId="1" applyNumberFormat="1" applyFont="1" applyBorder="1" applyAlignment="1" applyProtection="1">
      <alignment horizontal="center"/>
      <protection hidden="1"/>
    </xf>
    <xf numFmtId="166" fontId="9" fillId="0" borderId="18" xfId="1" applyNumberFormat="1" applyFont="1" applyBorder="1" applyAlignment="1" applyProtection="1">
      <alignment horizontal="center"/>
      <protection hidden="1"/>
    </xf>
    <xf numFmtId="0" fontId="10" fillId="0" borderId="8" xfId="2" applyFont="1" applyBorder="1" applyAlignment="1" applyProtection="1">
      <alignment vertical="center"/>
      <protection hidden="1"/>
    </xf>
    <xf numFmtId="0" fontId="10" fillId="0" borderId="0" xfId="2" applyFont="1" applyBorder="1" applyAlignment="1" applyProtection="1">
      <alignment vertical="center"/>
      <protection hidden="1"/>
    </xf>
    <xf numFmtId="0" fontId="10" fillId="0" borderId="15" xfId="2" applyFont="1" applyBorder="1" applyAlignment="1" applyProtection="1">
      <alignment vertical="center"/>
      <protection hidden="1"/>
    </xf>
    <xf numFmtId="0" fontId="2" fillId="0" borderId="1" xfId="0" applyFont="1" applyBorder="1" applyAlignment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  <protection hidden="1"/>
    </xf>
    <xf numFmtId="0" fontId="4" fillId="2" borderId="4" xfId="2" applyFont="1" applyFill="1" applyBorder="1" applyAlignment="1" applyProtection="1">
      <alignment horizontal="center" vertical="center"/>
      <protection hidden="1"/>
    </xf>
    <xf numFmtId="0" fontId="4" fillId="2" borderId="5" xfId="2" applyFont="1" applyFill="1" applyBorder="1" applyAlignment="1" applyProtection="1">
      <alignment horizontal="center" vertical="center"/>
      <protection hidden="1"/>
    </xf>
    <xf numFmtId="14" fontId="4" fillId="2" borderId="3" xfId="3" applyNumberFormat="1" applyFont="1" applyFill="1" applyBorder="1" applyAlignment="1" applyProtection="1">
      <alignment horizontal="center" vertical="center"/>
      <protection hidden="1"/>
    </xf>
    <xf numFmtId="14" fontId="4" fillId="2" borderId="4" xfId="3" applyNumberFormat="1" applyFont="1" applyFill="1" applyBorder="1" applyAlignment="1" applyProtection="1">
      <alignment horizontal="center" vertical="center"/>
      <protection hidden="1"/>
    </xf>
    <xf numFmtId="14" fontId="4" fillId="2" borderId="6" xfId="3" applyNumberFormat="1" applyFont="1" applyFill="1" applyBorder="1" applyAlignment="1" applyProtection="1">
      <alignment horizontal="center" vertical="center"/>
      <protection hidden="1"/>
    </xf>
    <xf numFmtId="0" fontId="10" fillId="0" borderId="8" xfId="2" applyFont="1" applyBorder="1" applyAlignment="1" applyProtection="1">
      <alignment horizontal="center" vertical="center"/>
      <protection hidden="1"/>
    </xf>
    <xf numFmtId="0" fontId="10" fillId="0" borderId="0" xfId="2" applyFont="1" applyBorder="1" applyAlignment="1" applyProtection="1">
      <alignment horizontal="center" vertical="center"/>
      <protection hidden="1"/>
    </xf>
    <xf numFmtId="0" fontId="10" fillId="0" borderId="15" xfId="2" applyFont="1" applyBorder="1" applyAlignment="1" applyProtection="1">
      <alignment horizontal="center" vertical="center"/>
      <protection hidden="1"/>
    </xf>
    <xf numFmtId="0" fontId="10" fillId="0" borderId="17" xfId="2" applyFont="1" applyBorder="1" applyAlignment="1" applyProtection="1">
      <alignment horizontal="left" vertical="center"/>
      <protection hidden="1"/>
    </xf>
    <xf numFmtId="0" fontId="10" fillId="0" borderId="14" xfId="2" applyFont="1" applyBorder="1" applyAlignment="1" applyProtection="1">
      <alignment horizontal="left" vertical="center"/>
      <protection hidden="1"/>
    </xf>
    <xf numFmtId="0" fontId="10" fillId="0" borderId="8" xfId="2" applyFont="1" applyBorder="1" applyAlignment="1" applyProtection="1">
      <alignment horizontal="left" vertical="center"/>
      <protection hidden="1"/>
    </xf>
    <xf numFmtId="0" fontId="10" fillId="0" borderId="0" xfId="2" applyFont="1" applyBorder="1" applyAlignment="1" applyProtection="1">
      <alignment horizontal="left" vertical="center"/>
      <protection hidden="1"/>
    </xf>
    <xf numFmtId="0" fontId="10" fillId="0" borderId="15" xfId="2" applyFont="1" applyBorder="1" applyAlignment="1" applyProtection="1">
      <alignment horizontal="left" vertical="center"/>
      <protection hidden="1"/>
    </xf>
  </cellXfs>
  <cellStyles count="4">
    <cellStyle name="Normal" xfId="0" builtinId="0"/>
    <cellStyle name="Normal_lead type 1" xfId="3"/>
    <cellStyle name="Normal_Projet 2" xfId="2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aunege/FISCALITE/etude%20de%20cas%20fabio/videoscope/synth&#232;se/synth&#232;s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"/>
      <sheetName val="compte de résultat"/>
      <sheetName val="Calculs pour SIG"/>
      <sheetName val="SIG"/>
      <sheetName val="Ratios"/>
      <sheetName val="2058-A"/>
      <sheetName val="2058-B"/>
      <sheetName val="2058-C"/>
    </sheetNames>
    <sheetDataSet>
      <sheetData sheetId="0">
        <row r="30">
          <cell r="D30">
            <v>33905</v>
          </cell>
          <cell r="H30">
            <v>39806</v>
          </cell>
        </row>
        <row r="32">
          <cell r="D32">
            <v>85074</v>
          </cell>
          <cell r="H32">
            <v>132478</v>
          </cell>
        </row>
        <row r="33">
          <cell r="D33">
            <v>964206</v>
          </cell>
          <cell r="H33">
            <v>722376</v>
          </cell>
        </row>
        <row r="36">
          <cell r="D36">
            <v>36560</v>
          </cell>
          <cell r="H36">
            <v>92136</v>
          </cell>
        </row>
        <row r="42">
          <cell r="G42">
            <v>3285551</v>
          </cell>
          <cell r="H42">
            <v>3736507</v>
          </cell>
        </row>
        <row r="53">
          <cell r="D53">
            <v>-30345</v>
          </cell>
          <cell r="H53">
            <v>-31307</v>
          </cell>
        </row>
        <row r="56">
          <cell r="D56">
            <v>1643627</v>
          </cell>
          <cell r="H56">
            <v>1360934</v>
          </cell>
        </row>
        <row r="63">
          <cell r="D63">
            <v>0</v>
          </cell>
          <cell r="H63">
            <v>0</v>
          </cell>
        </row>
        <row r="64">
          <cell r="D64">
            <v>0</v>
          </cell>
          <cell r="H64">
            <v>0</v>
          </cell>
        </row>
        <row r="65">
          <cell r="D65">
            <v>162946</v>
          </cell>
          <cell r="H65">
            <v>152825</v>
          </cell>
        </row>
        <row r="66">
          <cell r="D66">
            <v>15245</v>
          </cell>
          <cell r="H66">
            <v>353633</v>
          </cell>
        </row>
        <row r="68">
          <cell r="D68">
            <v>339564</v>
          </cell>
          <cell r="H68">
            <v>570680</v>
          </cell>
        </row>
        <row r="69">
          <cell r="D69">
            <v>513365</v>
          </cell>
          <cell r="H69">
            <v>470960</v>
          </cell>
        </row>
        <row r="70">
          <cell r="D70">
            <v>1515</v>
          </cell>
          <cell r="H70">
            <v>311</v>
          </cell>
        </row>
        <row r="71">
          <cell r="D71">
            <v>371983</v>
          </cell>
          <cell r="H71">
            <v>693161</v>
          </cell>
        </row>
        <row r="75">
          <cell r="D75">
            <v>3285551</v>
          </cell>
          <cell r="H75">
            <v>3736507</v>
          </cell>
        </row>
        <row r="77">
          <cell r="D77">
            <v>0</v>
          </cell>
          <cell r="H77">
            <v>0</v>
          </cell>
        </row>
      </sheetData>
      <sheetData sheetId="1">
        <row r="6">
          <cell r="C6">
            <v>5061669</v>
          </cell>
          <cell r="E6">
            <v>5140483</v>
          </cell>
        </row>
        <row r="15">
          <cell r="C15">
            <v>1572354</v>
          </cell>
          <cell r="E15">
            <v>1608942</v>
          </cell>
        </row>
        <row r="16">
          <cell r="C16">
            <v>2783</v>
          </cell>
          <cell r="E16">
            <v>-708</v>
          </cell>
        </row>
        <row r="17">
          <cell r="C17">
            <v>1131724</v>
          </cell>
          <cell r="E17">
            <v>1103153</v>
          </cell>
        </row>
        <row r="27">
          <cell r="C27">
            <v>-275055</v>
          </cell>
          <cell r="E27">
            <v>-43501</v>
          </cell>
        </row>
        <row r="57">
          <cell r="C57">
            <v>-30345</v>
          </cell>
          <cell r="E57">
            <v>-31307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topLeftCell="A43" workbookViewId="0">
      <selection activeCell="F55" sqref="F55"/>
    </sheetView>
  </sheetViews>
  <sheetFormatPr baseColWidth="10" defaultRowHeight="15"/>
  <cols>
    <col min="1" max="1" width="37" customWidth="1"/>
    <col min="4" max="4" width="16.7109375" customWidth="1"/>
    <col min="7" max="7" width="25" customWidth="1"/>
  </cols>
  <sheetData>
    <row r="1" spans="1:12" ht="15.75" thickBo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5.75" thickBot="1">
      <c r="A2" s="1" t="s">
        <v>1</v>
      </c>
      <c r="B2" s="65" t="s">
        <v>2</v>
      </c>
      <c r="C2" s="66"/>
      <c r="D2" s="67"/>
      <c r="E2" s="2"/>
      <c r="F2" s="3" t="s">
        <v>3</v>
      </c>
      <c r="G2" s="3"/>
      <c r="H2" s="68" t="s">
        <v>4</v>
      </c>
      <c r="I2" s="69"/>
      <c r="J2" s="69"/>
      <c r="K2" s="70"/>
      <c r="L2" s="4" t="s">
        <v>5</v>
      </c>
    </row>
    <row r="3" spans="1:12" ht="15.75" thickTop="1">
      <c r="A3" s="5" t="s">
        <v>6</v>
      </c>
      <c r="B3" s="6"/>
      <c r="C3" s="7"/>
      <c r="D3" s="7"/>
      <c r="E3" s="7"/>
      <c r="F3" s="7"/>
      <c r="G3" s="8"/>
      <c r="H3" s="8"/>
      <c r="I3" s="8"/>
      <c r="J3" s="8"/>
      <c r="K3" s="9"/>
      <c r="L3" s="10"/>
    </row>
    <row r="4" spans="1:12">
      <c r="A4" s="11"/>
      <c r="B4" s="12"/>
      <c r="C4" s="13"/>
      <c r="D4" s="13"/>
      <c r="E4" s="14"/>
      <c r="F4" s="13"/>
      <c r="G4" s="13"/>
      <c r="H4" s="14"/>
      <c r="I4" s="13"/>
      <c r="J4" s="13"/>
      <c r="K4" s="15"/>
      <c r="L4" s="16"/>
    </row>
    <row r="5" spans="1:12">
      <c r="A5" s="17" t="s">
        <v>7</v>
      </c>
      <c r="B5" s="18"/>
      <c r="C5" s="19" t="s">
        <v>8</v>
      </c>
      <c r="D5" s="13"/>
      <c r="E5" s="14"/>
      <c r="F5" s="20" t="s">
        <v>9</v>
      </c>
      <c r="G5" s="21"/>
      <c r="H5" s="22"/>
      <c r="I5" s="23" t="s">
        <v>10</v>
      </c>
      <c r="J5" s="24" t="s">
        <v>11</v>
      </c>
      <c r="K5" s="25">
        <f>([1]bilan!D68+[1]bilan!D69+[1]bilan!D77)/[1]bilan!D75</f>
        <v>0.25959998794722711</v>
      </c>
      <c r="L5" s="26">
        <f>([1]bilan!H68+[1]bilan!H69+[1]bilan!H77)/[1]bilan!H75</f>
        <v>0.27877373172323777</v>
      </c>
    </row>
    <row r="6" spans="1:12">
      <c r="A6" s="17"/>
      <c r="B6" s="18"/>
      <c r="C6" s="27" t="s">
        <v>12</v>
      </c>
      <c r="D6" s="13"/>
      <c r="E6" s="14"/>
      <c r="F6" s="21" t="s">
        <v>13</v>
      </c>
      <c r="G6" s="21"/>
      <c r="H6" s="22"/>
      <c r="I6" s="24">
        <v>3285551</v>
      </c>
      <c r="J6" s="24"/>
      <c r="K6" s="25"/>
      <c r="L6" s="26"/>
    </row>
    <row r="7" spans="1:12">
      <c r="A7" s="17"/>
      <c r="B7" s="18"/>
      <c r="C7" s="27"/>
      <c r="D7" s="13"/>
      <c r="E7" s="14"/>
      <c r="F7" s="21"/>
      <c r="G7" s="21"/>
      <c r="H7" s="22"/>
      <c r="I7" s="28"/>
      <c r="J7" s="28"/>
      <c r="K7" s="25"/>
      <c r="L7" s="26"/>
    </row>
    <row r="8" spans="1:12">
      <c r="A8" s="61" t="s">
        <v>14</v>
      </c>
      <c r="B8" s="62"/>
      <c r="C8" s="62"/>
      <c r="D8" s="62"/>
      <c r="E8" s="62"/>
      <c r="F8" s="62"/>
      <c r="G8" s="63"/>
      <c r="H8" s="22"/>
      <c r="I8" s="28"/>
      <c r="J8" s="28"/>
      <c r="K8" s="25"/>
      <c r="L8" s="26"/>
    </row>
    <row r="9" spans="1:12">
      <c r="A9" s="71" t="s">
        <v>15</v>
      </c>
      <c r="B9" s="72"/>
      <c r="C9" s="72"/>
      <c r="D9" s="72"/>
      <c r="E9" s="72"/>
      <c r="F9" s="72"/>
      <c r="G9" s="73"/>
      <c r="H9" s="22"/>
      <c r="I9" s="28"/>
      <c r="J9" s="28"/>
      <c r="K9" s="25"/>
      <c r="L9" s="26"/>
    </row>
    <row r="10" spans="1:12">
      <c r="A10" s="17"/>
      <c r="B10" s="18"/>
      <c r="C10" s="27"/>
      <c r="D10" s="13"/>
      <c r="E10" s="14"/>
      <c r="F10" s="21"/>
      <c r="G10" s="21"/>
      <c r="H10" s="22"/>
      <c r="I10" s="28"/>
      <c r="J10" s="28"/>
      <c r="K10" s="25"/>
      <c r="L10" s="26"/>
    </row>
    <row r="11" spans="1:12">
      <c r="A11" s="29" t="s">
        <v>16</v>
      </c>
      <c r="B11" s="18"/>
      <c r="C11" s="19" t="s">
        <v>17</v>
      </c>
      <c r="D11" s="13"/>
      <c r="E11" s="14"/>
      <c r="F11" s="20"/>
      <c r="G11" s="21"/>
      <c r="H11" s="22"/>
      <c r="I11" s="23">
        <v>1643627</v>
      </c>
      <c r="J11" s="24" t="s">
        <v>11</v>
      </c>
      <c r="K11" s="25">
        <f>[1]bilan!D56/([1]bilan!D63+[1]bilan!D64+[1]bilan!D65+[1]bilan!D66+[1]bilan!D71)</f>
        <v>2.9874676011589063</v>
      </c>
      <c r="L11" s="26">
        <f>[1]bilan!H56/([1]bilan!H63+[1]bilan!H64+[1]bilan!H65+[1]bilan!H66+[1]bilan!H71)</f>
        <v>1.1344718614826874</v>
      </c>
    </row>
    <row r="12" spans="1:12">
      <c r="A12" s="17"/>
      <c r="B12" s="18"/>
      <c r="C12" s="27" t="s">
        <v>18</v>
      </c>
      <c r="D12" s="13"/>
      <c r="E12" s="14"/>
      <c r="F12" s="30"/>
      <c r="G12" s="21"/>
      <c r="H12" s="22"/>
      <c r="I12" s="24" t="s">
        <v>19</v>
      </c>
      <c r="J12" s="24"/>
      <c r="K12" s="25"/>
      <c r="L12" s="26"/>
    </row>
    <row r="13" spans="1:12">
      <c r="A13" s="17"/>
      <c r="B13" s="18"/>
      <c r="C13" s="27"/>
      <c r="D13" s="13"/>
      <c r="E13" s="14"/>
      <c r="F13" s="21"/>
      <c r="G13" s="21"/>
      <c r="H13" s="22"/>
      <c r="I13" s="24"/>
      <c r="J13" s="24"/>
      <c r="K13" s="25"/>
      <c r="L13" s="26"/>
    </row>
    <row r="14" spans="1:12">
      <c r="A14" s="61" t="s">
        <v>20</v>
      </c>
      <c r="B14" s="62"/>
      <c r="C14" s="62"/>
      <c r="D14" s="62"/>
      <c r="E14" s="62"/>
      <c r="F14" s="62"/>
      <c r="G14" s="63"/>
      <c r="H14" s="22"/>
      <c r="I14" s="24"/>
      <c r="J14" s="24"/>
      <c r="K14" s="25"/>
      <c r="L14" s="26"/>
    </row>
    <row r="15" spans="1:12">
      <c r="A15" s="76" t="s">
        <v>21</v>
      </c>
      <c r="B15" s="77"/>
      <c r="C15" s="77"/>
      <c r="D15" s="77"/>
      <c r="E15" s="77"/>
      <c r="F15" s="77"/>
      <c r="G15" s="78"/>
      <c r="H15" s="22"/>
      <c r="I15" s="24"/>
      <c r="J15" s="24"/>
      <c r="K15" s="25"/>
      <c r="L15" s="26"/>
    </row>
    <row r="16" spans="1:12">
      <c r="A16" s="17"/>
      <c r="B16" s="18"/>
      <c r="C16" s="27"/>
      <c r="D16" s="13"/>
      <c r="E16" s="14"/>
      <c r="F16" s="21"/>
      <c r="G16" s="21"/>
      <c r="H16" s="22"/>
      <c r="I16" s="24"/>
      <c r="J16" s="24"/>
      <c r="K16" s="25"/>
      <c r="L16" s="26"/>
    </row>
    <row r="17" spans="1:12">
      <c r="A17" s="17" t="s">
        <v>22</v>
      </c>
      <c r="B17" s="18"/>
      <c r="C17" s="19" t="s">
        <v>17</v>
      </c>
      <c r="D17" s="13"/>
      <c r="E17" s="14"/>
      <c r="F17" s="20"/>
      <c r="G17" s="21"/>
      <c r="H17" s="22"/>
      <c r="I17" s="23">
        <v>1643627</v>
      </c>
      <c r="J17" s="24" t="s">
        <v>11</v>
      </c>
      <c r="K17" s="25">
        <f>[1]bilan!D56/[1]bilan!D75</f>
        <v>0.50025916505328938</v>
      </c>
      <c r="L17" s="26">
        <f>[1]bilan!H56/[1]bilan!H75</f>
        <v>0.3642262680091326</v>
      </c>
    </row>
    <row r="18" spans="1:12">
      <c r="A18" s="17"/>
      <c r="B18" s="18"/>
      <c r="C18" s="27" t="s">
        <v>12</v>
      </c>
      <c r="D18" s="13"/>
      <c r="E18" s="14"/>
      <c r="F18" s="30"/>
      <c r="G18" s="21"/>
      <c r="H18" s="22"/>
      <c r="I18" s="24">
        <v>3285551</v>
      </c>
      <c r="J18" s="24"/>
      <c r="K18" s="25"/>
      <c r="L18" s="26"/>
    </row>
    <row r="19" spans="1:12">
      <c r="A19" s="17"/>
      <c r="B19" s="18"/>
      <c r="C19" s="27"/>
      <c r="D19" s="13"/>
      <c r="E19" s="14"/>
      <c r="F19" s="21"/>
      <c r="G19" s="21"/>
      <c r="H19" s="22"/>
      <c r="I19" s="24"/>
      <c r="J19" s="24"/>
      <c r="K19" s="25"/>
      <c r="L19" s="26"/>
    </row>
    <row r="20" spans="1:12">
      <c r="A20" s="76" t="s">
        <v>23</v>
      </c>
      <c r="B20" s="77"/>
      <c r="C20" s="77"/>
      <c r="D20" s="77"/>
      <c r="E20" s="77"/>
      <c r="F20" s="77"/>
      <c r="G20" s="78"/>
      <c r="H20" s="22"/>
      <c r="I20" s="24"/>
      <c r="J20" s="24"/>
      <c r="K20" s="25"/>
      <c r="L20" s="26"/>
    </row>
    <row r="21" spans="1:12">
      <c r="A21" s="76" t="s">
        <v>24</v>
      </c>
      <c r="B21" s="77"/>
      <c r="C21" s="77"/>
      <c r="D21" s="77"/>
      <c r="E21" s="77"/>
      <c r="F21" s="77"/>
      <c r="G21" s="78"/>
      <c r="H21" s="22"/>
      <c r="I21" s="24"/>
      <c r="J21" s="24"/>
      <c r="K21" s="25"/>
      <c r="L21" s="26"/>
    </row>
    <row r="22" spans="1:12">
      <c r="A22" s="17"/>
      <c r="B22" s="18"/>
      <c r="C22" s="27"/>
      <c r="D22" s="13"/>
      <c r="E22" s="14"/>
      <c r="F22" s="21"/>
      <c r="G22" s="21"/>
      <c r="H22" s="22"/>
      <c r="I22" s="24"/>
      <c r="J22" s="24"/>
      <c r="K22" s="25"/>
      <c r="L22" s="26"/>
    </row>
    <row r="23" spans="1:12">
      <c r="A23" s="17" t="s">
        <v>25</v>
      </c>
      <c r="B23" s="18"/>
      <c r="C23" s="19" t="s">
        <v>26</v>
      </c>
      <c r="D23" s="13"/>
      <c r="E23" s="14"/>
      <c r="F23" s="20"/>
      <c r="G23" s="21"/>
      <c r="H23" s="22"/>
      <c r="I23" s="23" t="s">
        <v>27</v>
      </c>
      <c r="J23" s="24" t="s">
        <v>11</v>
      </c>
      <c r="K23" s="25">
        <f>([1]bilan!D32+[1]bilan!D33+[1]bilan!D36)/([1]bilan!D68+[1]bilan!D69+[1]bilan!D70+[1]bilan!D71)</f>
        <v>0.88536863588293468</v>
      </c>
      <c r="L23" s="26">
        <f>([1]bilan!H32+[1]bilan!H33+[1]bilan!H36)/([1]bilan!H68+[1]bilan!H69+[1]bilan!H70+[1]bilan!H71)</f>
        <v>0.54578033003056858</v>
      </c>
    </row>
    <row r="24" spans="1:12">
      <c r="A24" s="17"/>
      <c r="B24" s="18"/>
      <c r="C24" s="27" t="s">
        <v>28</v>
      </c>
      <c r="D24" s="13"/>
      <c r="E24" s="14"/>
      <c r="F24" s="30"/>
      <c r="G24" s="21"/>
      <c r="H24" s="22"/>
      <c r="I24" s="24" t="s">
        <v>29</v>
      </c>
      <c r="J24" s="24"/>
      <c r="K24" s="25"/>
      <c r="L24" s="26"/>
    </row>
    <row r="25" spans="1:12">
      <c r="A25" s="17"/>
      <c r="B25" s="18"/>
      <c r="C25" s="27"/>
      <c r="D25" s="13"/>
      <c r="E25" s="14"/>
      <c r="F25" s="21"/>
      <c r="G25" s="21"/>
      <c r="H25" s="22"/>
      <c r="I25" s="24"/>
      <c r="J25" s="24"/>
      <c r="K25" s="25"/>
      <c r="L25" s="26"/>
    </row>
    <row r="26" spans="1:12">
      <c r="A26" s="61" t="s">
        <v>30</v>
      </c>
      <c r="B26" s="62"/>
      <c r="C26" s="62"/>
      <c r="D26" s="62"/>
      <c r="E26" s="62"/>
      <c r="F26" s="62"/>
      <c r="G26" s="63"/>
      <c r="H26" s="22"/>
      <c r="I26" s="24"/>
      <c r="J26" s="24"/>
      <c r="K26" s="25"/>
      <c r="L26" s="26"/>
    </row>
    <row r="27" spans="1:12">
      <c r="A27" s="76" t="s">
        <v>31</v>
      </c>
      <c r="B27" s="77"/>
      <c r="C27" s="77"/>
      <c r="D27" s="77"/>
      <c r="E27" s="77"/>
      <c r="F27" s="77"/>
      <c r="G27" s="78"/>
      <c r="H27" s="22"/>
      <c r="I27" s="24"/>
      <c r="J27" s="24"/>
      <c r="K27" s="25"/>
      <c r="L27" s="26"/>
    </row>
    <row r="28" spans="1:12">
      <c r="A28" s="17"/>
      <c r="B28" s="18"/>
      <c r="C28" s="27"/>
      <c r="D28" s="13"/>
      <c r="E28" s="14"/>
      <c r="F28" s="21"/>
      <c r="G28" s="21"/>
      <c r="H28" s="22"/>
      <c r="I28" s="24"/>
      <c r="J28" s="24"/>
      <c r="K28" s="25"/>
      <c r="L28" s="26"/>
    </row>
    <row r="29" spans="1:12">
      <c r="A29" s="29" t="s">
        <v>32</v>
      </c>
      <c r="B29" s="18"/>
      <c r="C29" s="19" t="s">
        <v>33</v>
      </c>
      <c r="D29" s="13"/>
      <c r="E29" s="14"/>
      <c r="F29" s="20"/>
      <c r="G29" s="21"/>
      <c r="H29" s="22"/>
      <c r="I29" s="23">
        <v>36560</v>
      </c>
      <c r="J29" s="24" t="s">
        <v>11</v>
      </c>
      <c r="K29" s="25">
        <f>[1]bilan!D36/([1]bilan!D68+[1]bilan!D69+[1]bilan!D70+[1]bilan!D71)</f>
        <v>2.9810172150482664E-2</v>
      </c>
      <c r="L29" s="26">
        <f>[1]bilan!H36/([1]bilan!H68+[1]bilan!H69+[1]bilan!H70+[1]bilan!H71)</f>
        <v>5.3100894927820219E-2</v>
      </c>
    </row>
    <row r="30" spans="1:12">
      <c r="A30" s="17"/>
      <c r="B30" s="18"/>
      <c r="C30" s="27" t="s">
        <v>28</v>
      </c>
      <c r="D30" s="13"/>
      <c r="E30" s="14"/>
      <c r="F30" s="30"/>
      <c r="G30" s="21"/>
      <c r="H30" s="22"/>
      <c r="I30" s="24" t="s">
        <v>29</v>
      </c>
      <c r="J30" s="24"/>
      <c r="K30" s="15"/>
      <c r="L30" s="31"/>
    </row>
    <row r="31" spans="1:12">
      <c r="A31" s="17"/>
      <c r="B31" s="32"/>
      <c r="C31" s="27"/>
      <c r="D31" s="13"/>
      <c r="E31" s="13"/>
      <c r="F31" s="21"/>
      <c r="G31" s="21"/>
      <c r="H31" s="21"/>
      <c r="I31" s="24"/>
      <c r="J31" s="24"/>
      <c r="K31" s="33"/>
      <c r="L31" s="34"/>
    </row>
    <row r="32" spans="1:12">
      <c r="A32" s="61" t="s">
        <v>34</v>
      </c>
      <c r="B32" s="62"/>
      <c r="C32" s="62"/>
      <c r="D32" s="62"/>
      <c r="E32" s="62"/>
      <c r="F32" s="62"/>
      <c r="G32" s="62"/>
      <c r="H32" s="21"/>
      <c r="I32" s="24"/>
      <c r="J32" s="24"/>
      <c r="K32" s="33"/>
      <c r="L32" s="34"/>
    </row>
    <row r="33" spans="1:12">
      <c r="A33" s="74" t="s">
        <v>35</v>
      </c>
      <c r="B33" s="75"/>
      <c r="C33" s="75"/>
      <c r="D33" s="75"/>
      <c r="E33" s="75"/>
      <c r="F33" s="75"/>
      <c r="G33" s="75"/>
      <c r="H33" s="20"/>
      <c r="I33" s="23"/>
      <c r="J33" s="23"/>
      <c r="K33" s="35"/>
      <c r="L33" s="36"/>
    </row>
    <row r="34" spans="1:12">
      <c r="A34" s="37"/>
      <c r="B34" s="32"/>
      <c r="C34" s="27"/>
      <c r="D34" s="13"/>
      <c r="E34" s="13"/>
      <c r="F34" s="21"/>
      <c r="G34" s="21"/>
      <c r="H34" s="21"/>
      <c r="I34" s="24"/>
      <c r="J34" s="24"/>
      <c r="K34" s="33"/>
      <c r="L34" s="27"/>
    </row>
    <row r="35" spans="1:12">
      <c r="A35" s="37"/>
      <c r="B35" s="32"/>
      <c r="C35" s="27"/>
      <c r="D35" s="13"/>
      <c r="E35" s="13"/>
      <c r="F35" s="21"/>
      <c r="G35" s="21"/>
      <c r="H35" s="21"/>
      <c r="I35" s="24"/>
      <c r="J35" s="24"/>
      <c r="K35" s="33"/>
      <c r="L35" s="27"/>
    </row>
    <row r="36" spans="1:12">
      <c r="B36" s="32"/>
      <c r="C36" s="27"/>
      <c r="D36" s="13"/>
      <c r="E36" s="13"/>
      <c r="F36" s="21"/>
      <c r="G36" s="21"/>
      <c r="H36" s="21"/>
      <c r="I36" s="24"/>
      <c r="J36" s="24"/>
      <c r="K36" s="33"/>
      <c r="L36" s="27"/>
    </row>
    <row r="37" spans="1:12">
      <c r="A37" s="5" t="s">
        <v>36</v>
      </c>
      <c r="B37" s="38"/>
      <c r="C37" s="39"/>
      <c r="D37" s="39"/>
      <c r="E37" s="39"/>
      <c r="F37" s="39"/>
      <c r="G37" s="39"/>
      <c r="H37" s="39"/>
      <c r="I37" s="39"/>
      <c r="J37" s="39"/>
      <c r="K37" s="9"/>
      <c r="L37" s="10"/>
    </row>
    <row r="38" spans="1:12">
      <c r="A38" s="17"/>
      <c r="B38" s="18"/>
      <c r="C38" s="27"/>
      <c r="D38" s="40"/>
      <c r="E38" s="13"/>
      <c r="F38" s="13"/>
      <c r="G38" s="13"/>
      <c r="H38" s="14"/>
      <c r="I38" s="13"/>
      <c r="J38" s="13"/>
      <c r="K38" s="15"/>
      <c r="L38" s="31"/>
    </row>
    <row r="39" spans="1:12">
      <c r="A39" s="17" t="s">
        <v>37</v>
      </c>
      <c r="B39" s="18"/>
      <c r="C39" s="19" t="s">
        <v>38</v>
      </c>
      <c r="D39" s="40"/>
      <c r="E39" s="13"/>
      <c r="F39" s="20"/>
      <c r="G39" s="21"/>
      <c r="H39" s="22"/>
      <c r="I39" s="23">
        <v>5061669</v>
      </c>
      <c r="J39" s="24" t="s">
        <v>11</v>
      </c>
      <c r="K39" s="41">
        <f>'[1]compte de résultat'!C6/[1]bilan!G42</f>
        <v>1.5405845168740342</v>
      </c>
      <c r="L39" s="42">
        <f>'[1]compte de résultat'!E6/[1]bilan!H42</f>
        <v>1.3757455827059872</v>
      </c>
    </row>
    <row r="40" spans="1:12">
      <c r="A40" s="17"/>
      <c r="B40" s="18"/>
      <c r="C40" s="27" t="s">
        <v>39</v>
      </c>
      <c r="D40" s="40"/>
      <c r="E40" s="13"/>
      <c r="F40" s="21"/>
      <c r="G40" s="21"/>
      <c r="H40" s="22"/>
      <c r="I40" s="24">
        <v>3285551</v>
      </c>
      <c r="J40" s="24"/>
      <c r="K40" s="41"/>
      <c r="L40" s="42"/>
    </row>
    <row r="41" spans="1:12">
      <c r="A41" s="17"/>
      <c r="B41" s="18"/>
      <c r="C41" s="27"/>
      <c r="D41" s="40"/>
      <c r="E41" s="13"/>
      <c r="F41" s="21"/>
      <c r="G41" s="21"/>
      <c r="H41" s="22"/>
      <c r="I41" s="24"/>
      <c r="J41" s="24"/>
      <c r="K41" s="41"/>
      <c r="L41" s="42"/>
    </row>
    <row r="42" spans="1:12">
      <c r="A42" s="17" t="s">
        <v>40</v>
      </c>
      <c r="B42" s="18"/>
      <c r="C42" s="19" t="s">
        <v>38</v>
      </c>
      <c r="D42" s="40"/>
      <c r="E42" s="13"/>
      <c r="F42" s="20"/>
      <c r="G42" s="21"/>
      <c r="H42" s="22"/>
      <c r="I42" s="23">
        <v>5061669</v>
      </c>
      <c r="J42" s="24" t="s">
        <v>11</v>
      </c>
      <c r="K42" s="41">
        <f>'[1]compte de résultat'!C6/[1]bilan!D56</f>
        <v>3.0795727984512302</v>
      </c>
      <c r="L42" s="42">
        <f>'[1]compte de résultat'!E6/[1]bilan!H56</f>
        <v>3.7771728827408237</v>
      </c>
    </row>
    <row r="43" spans="1:12">
      <c r="A43" s="17"/>
      <c r="B43" s="18"/>
      <c r="C43" s="27" t="s">
        <v>17</v>
      </c>
      <c r="D43" s="40"/>
      <c r="E43" s="13"/>
      <c r="F43" s="21"/>
      <c r="G43" s="21"/>
      <c r="H43" s="22"/>
      <c r="I43" s="24">
        <v>1643627</v>
      </c>
      <c r="J43" s="24"/>
      <c r="K43" s="41"/>
      <c r="L43" s="42"/>
    </row>
    <row r="44" spans="1:12">
      <c r="A44" s="17"/>
      <c r="B44" s="18"/>
      <c r="C44" s="27"/>
      <c r="D44" s="40"/>
      <c r="E44" s="13"/>
      <c r="F44" s="21"/>
      <c r="G44" s="21"/>
      <c r="H44" s="22"/>
      <c r="I44" s="24"/>
      <c r="J44" s="24"/>
      <c r="K44" s="41"/>
      <c r="L44" s="42"/>
    </row>
    <row r="45" spans="1:12">
      <c r="A45" s="17" t="s">
        <v>41</v>
      </c>
      <c r="B45" s="18"/>
      <c r="C45" s="19" t="s">
        <v>42</v>
      </c>
      <c r="D45" s="40"/>
      <c r="E45" s="13"/>
      <c r="F45" s="20"/>
      <c r="G45" s="21"/>
      <c r="H45" s="22"/>
      <c r="I45" s="23">
        <v>1575137</v>
      </c>
      <c r="J45" s="24" t="s">
        <v>11</v>
      </c>
      <c r="K45" s="41">
        <f>('[1]compte de résultat'!C15+'[1]compte de résultat'!C16)/[1]bilan!D30</f>
        <v>46.457366170181388</v>
      </c>
      <c r="L45" s="42">
        <f>('[1]compte de résultat'!E15+'[1]compte de résultat'!E16)/[1]bilan!H30</f>
        <v>40.401798723810479</v>
      </c>
    </row>
    <row r="46" spans="1:12">
      <c r="A46" s="17"/>
      <c r="B46" s="18"/>
      <c r="C46" s="27" t="s">
        <v>43</v>
      </c>
      <c r="D46" s="40"/>
      <c r="E46" s="13"/>
      <c r="F46" s="21"/>
      <c r="G46" s="21"/>
      <c r="H46" s="22"/>
      <c r="I46" s="24">
        <v>33905</v>
      </c>
      <c r="J46" s="24"/>
      <c r="K46" s="43"/>
      <c r="L46" s="44"/>
    </row>
    <row r="47" spans="1:12">
      <c r="A47" s="17"/>
      <c r="B47" s="18"/>
      <c r="C47" s="27"/>
      <c r="D47" s="40"/>
      <c r="E47" s="13"/>
      <c r="F47" s="21"/>
      <c r="G47" s="21"/>
      <c r="H47" s="22"/>
      <c r="I47" s="24"/>
      <c r="J47" s="24"/>
      <c r="K47" s="43"/>
      <c r="L47" s="44"/>
    </row>
    <row r="48" spans="1:12">
      <c r="A48" s="17" t="s">
        <v>44</v>
      </c>
      <c r="B48" s="18"/>
      <c r="C48" s="45" t="s">
        <v>45</v>
      </c>
      <c r="D48" s="40"/>
      <c r="E48" s="13"/>
      <c r="F48" s="20"/>
      <c r="G48" s="21"/>
      <c r="H48" s="22"/>
      <c r="I48" s="23">
        <v>360</v>
      </c>
      <c r="J48" s="24" t="s">
        <v>11</v>
      </c>
      <c r="K48" s="43">
        <f>360/K45</f>
        <v>7.7490402422138525</v>
      </c>
      <c r="L48" s="44">
        <f>360/L45</f>
        <v>8.9104943683568436</v>
      </c>
    </row>
    <row r="49" spans="1:12">
      <c r="A49" s="17"/>
      <c r="B49" s="18"/>
      <c r="C49" s="27" t="s">
        <v>46</v>
      </c>
      <c r="D49" s="40"/>
      <c r="E49" s="13"/>
      <c r="F49" s="21"/>
      <c r="G49" s="21"/>
      <c r="H49" s="22"/>
      <c r="I49" s="46">
        <v>46.46</v>
      </c>
      <c r="J49" s="46"/>
      <c r="K49" s="43"/>
      <c r="L49" s="44"/>
    </row>
    <row r="50" spans="1:12">
      <c r="A50" s="17"/>
      <c r="B50" s="18"/>
      <c r="C50" s="27"/>
      <c r="D50" s="40"/>
      <c r="E50" s="13"/>
      <c r="F50" s="21"/>
      <c r="G50" s="21"/>
      <c r="H50" s="22"/>
      <c r="I50" s="24"/>
      <c r="J50" s="24"/>
      <c r="K50" s="43"/>
      <c r="L50" s="44"/>
    </row>
    <row r="51" spans="1:12">
      <c r="A51" s="29" t="s">
        <v>47</v>
      </c>
      <c r="B51" s="18"/>
      <c r="C51" s="19" t="s">
        <v>48</v>
      </c>
      <c r="D51" s="40"/>
      <c r="E51" s="13"/>
      <c r="F51" s="20"/>
      <c r="G51" s="21"/>
      <c r="H51" s="22"/>
      <c r="I51" s="23" t="s">
        <v>49</v>
      </c>
      <c r="J51" s="24" t="s">
        <v>11</v>
      </c>
      <c r="K51" s="43">
        <f>(([1]bilan!D32-0)*360)/('[1]compte de résultat'!C6*1.196)</f>
        <v>5.0591136102396455</v>
      </c>
      <c r="L51" s="44">
        <f>(([1]bilan!H32-0)*360)/('[1]compte de résultat'!E6*1.196)</f>
        <v>7.7573101730390155</v>
      </c>
    </row>
    <row r="52" spans="1:12">
      <c r="A52" s="17"/>
      <c r="B52" s="18"/>
      <c r="C52" s="27" t="s">
        <v>50</v>
      </c>
      <c r="D52" s="40"/>
      <c r="E52" s="13"/>
      <c r="F52" s="21"/>
      <c r="G52" s="21"/>
      <c r="H52" s="22"/>
      <c r="I52" s="24" t="s">
        <v>51</v>
      </c>
      <c r="J52" s="24"/>
      <c r="K52" s="43"/>
      <c r="L52" s="44"/>
    </row>
    <row r="53" spans="1:12">
      <c r="A53" s="17"/>
      <c r="B53" s="18"/>
      <c r="C53" s="27"/>
      <c r="D53" s="40"/>
      <c r="E53" s="13"/>
      <c r="F53" s="21"/>
      <c r="G53" s="21"/>
      <c r="H53" s="22"/>
      <c r="I53" s="24"/>
      <c r="J53" s="24"/>
      <c r="K53" s="43"/>
      <c r="L53" s="44"/>
    </row>
    <row r="54" spans="1:12" ht="22.5">
      <c r="A54" s="29" t="s">
        <v>52</v>
      </c>
      <c r="B54" s="18"/>
      <c r="C54" s="19" t="s">
        <v>53</v>
      </c>
      <c r="D54" s="40"/>
      <c r="E54" s="13"/>
      <c r="F54" s="20"/>
      <c r="G54" s="21"/>
      <c r="H54" s="22"/>
      <c r="I54" s="23" t="s">
        <v>54</v>
      </c>
      <c r="J54" s="24" t="s">
        <v>11</v>
      </c>
      <c r="K54" s="43">
        <f>(([1]bilan!D68+0)*360)/(('[1]compte de résultat'!C15+'[1]compte de résultat'!C16+'[1]compte de résultat'!C17)*1.196)</f>
        <v>37.759567139041067</v>
      </c>
      <c r="L54" s="44">
        <f>(([1]bilan!H68+0)*360)/(('[1]compte de résultat'!E15+'[1]compte de résultat'!E16+'[1]compte de résultat'!E17)*1.196)</f>
        <v>63.353770092119845</v>
      </c>
    </row>
    <row r="55" spans="1:12">
      <c r="A55" s="17"/>
      <c r="B55" s="18"/>
      <c r="C55" s="27" t="s">
        <v>55</v>
      </c>
      <c r="D55" s="40"/>
      <c r="E55" s="13"/>
      <c r="F55" s="21"/>
      <c r="G55" s="21"/>
      <c r="H55" s="22"/>
      <c r="I55" s="24" t="s">
        <v>56</v>
      </c>
      <c r="J55" s="24"/>
      <c r="K55" s="15"/>
      <c r="L55" s="47"/>
    </row>
    <row r="56" spans="1:12">
      <c r="A56" s="48"/>
      <c r="B56" s="49"/>
      <c r="C56" s="50"/>
      <c r="D56" s="51"/>
      <c r="E56" s="51"/>
      <c r="F56" s="30"/>
      <c r="G56" s="30"/>
      <c r="H56" s="30"/>
      <c r="I56" s="52"/>
      <c r="J56" s="52"/>
      <c r="K56" s="53"/>
      <c r="L56" s="27"/>
    </row>
    <row r="57" spans="1:12">
      <c r="A57" s="17"/>
      <c r="B57" s="32"/>
      <c r="C57" s="27"/>
      <c r="D57" s="13"/>
      <c r="E57" s="13"/>
      <c r="F57" s="21"/>
      <c r="G57" s="21"/>
      <c r="H57" s="21"/>
      <c r="I57" s="24"/>
      <c r="J57" s="24"/>
      <c r="K57" s="33"/>
      <c r="L57" s="27"/>
    </row>
    <row r="58" spans="1:12">
      <c r="A58" s="17"/>
      <c r="B58" s="32"/>
      <c r="C58" s="27"/>
      <c r="D58" s="13"/>
      <c r="E58" s="13"/>
      <c r="F58" s="21"/>
      <c r="G58" s="21"/>
      <c r="H58" s="21"/>
      <c r="I58" s="24"/>
      <c r="J58" s="24"/>
      <c r="K58" s="33"/>
      <c r="L58" s="27"/>
    </row>
    <row r="59" spans="1:12">
      <c r="A59" s="5" t="s">
        <v>57</v>
      </c>
      <c r="B59" s="38"/>
      <c r="C59" s="39"/>
      <c r="D59" s="39"/>
      <c r="E59" s="39"/>
      <c r="F59" s="39"/>
      <c r="G59" s="39"/>
      <c r="H59" s="39"/>
      <c r="I59" s="54"/>
      <c r="J59" s="54"/>
      <c r="K59" s="9"/>
      <c r="L59" s="10"/>
    </row>
    <row r="60" spans="1:12">
      <c r="A60" s="17"/>
      <c r="B60" s="18"/>
      <c r="C60" s="27"/>
      <c r="D60" s="40"/>
      <c r="E60" s="13"/>
      <c r="F60" s="13"/>
      <c r="G60" s="13"/>
      <c r="H60" s="14"/>
      <c r="I60" s="55"/>
      <c r="J60" s="55"/>
      <c r="K60" s="15"/>
      <c r="L60" s="31"/>
    </row>
    <row r="61" spans="1:12">
      <c r="A61" s="29" t="s">
        <v>58</v>
      </c>
      <c r="B61" s="18"/>
      <c r="C61" s="19" t="s">
        <v>59</v>
      </c>
      <c r="D61" s="40"/>
      <c r="E61" s="13"/>
      <c r="F61" s="21"/>
      <c r="G61" s="21"/>
      <c r="H61" s="22"/>
      <c r="I61" s="23">
        <v>-275055</v>
      </c>
      <c r="J61" s="24" t="s">
        <v>11</v>
      </c>
      <c r="K61" s="25">
        <f>'[1]compte de résultat'!C27/[1]bilan!G42</f>
        <v>-8.3716551652979976E-2</v>
      </c>
      <c r="L61" s="26">
        <f>'[1]compte de résultat'!E27/[1]bilan!H42</f>
        <v>-1.1642156698756352E-2</v>
      </c>
    </row>
    <row r="62" spans="1:12">
      <c r="A62" s="17"/>
      <c r="B62" s="18"/>
      <c r="C62" s="27" t="s">
        <v>60</v>
      </c>
      <c r="D62" s="40"/>
      <c r="E62" s="13"/>
      <c r="F62" s="21"/>
      <c r="G62" s="21"/>
      <c r="H62" s="22"/>
      <c r="I62" s="24">
        <v>3285551</v>
      </c>
      <c r="J62" s="24"/>
      <c r="K62" s="25"/>
      <c r="L62" s="26"/>
    </row>
    <row r="63" spans="1:12">
      <c r="A63" s="61" t="s">
        <v>61</v>
      </c>
      <c r="B63" s="62"/>
      <c r="C63" s="62"/>
      <c r="D63" s="62"/>
      <c r="E63" s="62"/>
      <c r="F63" s="62"/>
      <c r="G63" s="63"/>
      <c r="H63" s="22"/>
      <c r="I63" s="24"/>
      <c r="J63" s="24"/>
      <c r="K63" s="25"/>
      <c r="L63" s="26"/>
    </row>
    <row r="64" spans="1:12">
      <c r="A64" s="76" t="s">
        <v>62</v>
      </c>
      <c r="B64" s="77"/>
      <c r="C64" s="77"/>
      <c r="D64" s="77"/>
      <c r="E64" s="77"/>
      <c r="F64" s="77"/>
      <c r="G64" s="78"/>
      <c r="H64" s="22"/>
      <c r="I64" s="24"/>
      <c r="J64" s="24"/>
      <c r="K64" s="25"/>
      <c r="L64" s="26"/>
    </row>
    <row r="65" spans="1:12">
      <c r="A65" s="17"/>
      <c r="B65" s="18"/>
      <c r="C65" s="27"/>
      <c r="D65" s="40"/>
      <c r="E65" s="13"/>
      <c r="F65" s="21"/>
      <c r="G65" s="21"/>
      <c r="H65" s="22"/>
      <c r="I65" s="24"/>
      <c r="J65" s="24"/>
      <c r="K65" s="25"/>
      <c r="L65" s="26"/>
    </row>
    <row r="66" spans="1:12">
      <c r="A66" s="29" t="s">
        <v>63</v>
      </c>
      <c r="B66" s="18"/>
      <c r="C66" s="19" t="s">
        <v>64</v>
      </c>
      <c r="D66" s="40"/>
      <c r="E66" s="13"/>
      <c r="F66" s="21"/>
      <c r="G66" s="21"/>
      <c r="H66" s="22"/>
      <c r="I66" s="23">
        <v>-30345</v>
      </c>
      <c r="J66" s="24" t="s">
        <v>11</v>
      </c>
      <c r="K66" s="25">
        <f>[1]bilan!D53/[1]bilan!D56</f>
        <v>-1.8462218009317199E-2</v>
      </c>
      <c r="L66" s="26">
        <f>[1]bilan!H53/[1]bilan!H56</f>
        <v>-2.3004054568406696E-2</v>
      </c>
    </row>
    <row r="67" spans="1:12">
      <c r="A67" s="17"/>
      <c r="B67" s="18"/>
      <c r="C67" s="27" t="s">
        <v>17</v>
      </c>
      <c r="D67" s="40"/>
      <c r="E67" s="13"/>
      <c r="F67" s="21"/>
      <c r="G67" s="21"/>
      <c r="H67" s="22"/>
      <c r="I67" s="24">
        <v>1643627</v>
      </c>
      <c r="J67" s="24"/>
      <c r="K67" s="25"/>
      <c r="L67" s="26"/>
    </row>
    <row r="68" spans="1:12">
      <c r="A68" s="17"/>
      <c r="B68" s="18"/>
      <c r="C68" s="27"/>
      <c r="D68" s="40"/>
      <c r="E68" s="13"/>
      <c r="F68" s="21"/>
      <c r="G68" s="21"/>
      <c r="H68" s="22"/>
      <c r="I68" s="24"/>
      <c r="J68" s="24"/>
      <c r="K68" s="25"/>
      <c r="L68" s="26"/>
    </row>
    <row r="69" spans="1:12">
      <c r="A69" s="61" t="s">
        <v>65</v>
      </c>
      <c r="B69" s="62"/>
      <c r="C69" s="62"/>
      <c r="D69" s="62"/>
      <c r="E69" s="62"/>
      <c r="F69" s="62"/>
      <c r="G69" s="63"/>
      <c r="H69" s="22"/>
      <c r="I69" s="24"/>
      <c r="J69" s="24"/>
      <c r="K69" s="25"/>
      <c r="L69" s="26"/>
    </row>
    <row r="70" spans="1:12">
      <c r="A70" s="17"/>
      <c r="B70" s="18"/>
      <c r="C70" s="27"/>
      <c r="D70" s="40"/>
      <c r="E70" s="13"/>
      <c r="F70" s="21"/>
      <c r="G70" s="21"/>
      <c r="H70" s="22"/>
      <c r="I70" s="24"/>
      <c r="J70" s="24"/>
      <c r="K70" s="25"/>
      <c r="L70" s="26"/>
    </row>
    <row r="71" spans="1:12">
      <c r="A71" s="29" t="s">
        <v>66</v>
      </c>
      <c r="B71" s="18"/>
      <c r="C71" s="19" t="s">
        <v>64</v>
      </c>
      <c r="D71" s="40"/>
      <c r="E71" s="13"/>
      <c r="F71" s="21"/>
      <c r="G71" s="21"/>
      <c r="H71" s="22"/>
      <c r="I71" s="23">
        <v>-30345</v>
      </c>
      <c r="J71" s="24" t="s">
        <v>11</v>
      </c>
      <c r="K71" s="25">
        <f>'[1]compte de résultat'!C57/'[1]compte de résultat'!C6</f>
        <v>-5.995058151767727E-3</v>
      </c>
      <c r="L71" s="26">
        <f>'[1]compte de résultat'!E57/'[1]compte de résultat'!E6</f>
        <v>-6.0902837340382219E-3</v>
      </c>
    </row>
    <row r="72" spans="1:12">
      <c r="A72" s="17"/>
      <c r="B72" s="18"/>
      <c r="C72" s="27" t="s">
        <v>67</v>
      </c>
      <c r="D72" s="40"/>
      <c r="E72" s="13"/>
      <c r="F72" s="21"/>
      <c r="G72" s="21"/>
      <c r="H72" s="22"/>
      <c r="I72" s="24">
        <v>5061669</v>
      </c>
      <c r="J72" s="24"/>
      <c r="K72" s="25"/>
      <c r="L72" s="26"/>
    </row>
    <row r="73" spans="1:12">
      <c r="A73" s="56"/>
      <c r="B73" s="57"/>
      <c r="C73" s="19"/>
      <c r="D73" s="58"/>
      <c r="E73" s="58"/>
      <c r="F73" s="20"/>
      <c r="G73" s="20"/>
      <c r="H73" s="20"/>
      <c r="I73" s="23"/>
      <c r="J73" s="23"/>
      <c r="K73" s="59"/>
      <c r="L73" s="60"/>
    </row>
  </sheetData>
  <mergeCells count="16">
    <mergeCell ref="A33:G33"/>
    <mergeCell ref="A63:G63"/>
    <mergeCell ref="A64:G64"/>
    <mergeCell ref="A69:G69"/>
    <mergeCell ref="A15:G15"/>
    <mergeCell ref="A20:G20"/>
    <mergeCell ref="A21:G21"/>
    <mergeCell ref="A26:G26"/>
    <mergeCell ref="A27:G27"/>
    <mergeCell ref="A32:G32"/>
    <mergeCell ref="A14:G14"/>
    <mergeCell ref="A1:L1"/>
    <mergeCell ref="B2:D2"/>
    <mergeCell ref="H2:K2"/>
    <mergeCell ref="A8:G8"/>
    <mergeCell ref="A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Videoscop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pkremp</dc:creator>
  <cp:lastModifiedBy>pkremp</cp:lastModifiedBy>
  <dcterms:created xsi:type="dcterms:W3CDTF">2010-03-11T10:05:31Z</dcterms:created>
  <dcterms:modified xsi:type="dcterms:W3CDTF">2010-03-16T10:16:29Z</dcterms:modified>
</cp:coreProperties>
</file>