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simulation" sheetId="1" r:id="rId1"/>
    <sheet name="Feuil3" sheetId="2" r:id="rId2"/>
  </sheets>
  <definedNames>
    <definedName name="cont">'simulation'!$M$2</definedName>
    <definedName name="S">'simulation'!$M$3</definedName>
  </definedNames>
  <calcPr fullCalcOnLoad="1"/>
</workbook>
</file>

<file path=xl/comments1.xml><?xml version="1.0" encoding="utf-8"?>
<comments xmlns="http://schemas.openxmlformats.org/spreadsheetml/2006/main">
  <authors>
    <author>philippe vallin</author>
    <author>Philippe Vallin</author>
  </authors>
  <commentList>
    <comment ref="H7" authorId="0">
      <text>
        <r>
          <rPr>
            <b/>
            <sz val="8"/>
            <rFont val="Tahoma"/>
            <family val="0"/>
          </rPr>
          <t>livraison fin de semaine</t>
        </r>
      </text>
    </comment>
    <comment ref="M3" authorId="0">
      <text>
        <r>
          <rPr>
            <b/>
            <sz val="8"/>
            <rFont val="Tahoma"/>
            <family val="0"/>
          </rPr>
          <t>Entrez une valeur de S</t>
        </r>
      </text>
    </comment>
    <comment ref="G6" authorId="1">
      <text>
        <r>
          <rPr>
            <b/>
            <sz val="8"/>
            <rFont val="Tahoma"/>
            <family val="0"/>
          </rPr>
          <t>encours de la commande précédente</t>
        </r>
      </text>
    </comment>
  </commentList>
</comments>
</file>

<file path=xl/sharedStrings.xml><?xml version="1.0" encoding="utf-8"?>
<sst xmlns="http://schemas.openxmlformats.org/spreadsheetml/2006/main" count="19" uniqueCount="19">
  <si>
    <t>demande hebdomadaire de portables ECHOS</t>
  </si>
  <si>
    <t>semaine</t>
  </si>
  <si>
    <t>conteneur</t>
  </si>
  <si>
    <t>stock théorique fin de semaine</t>
  </si>
  <si>
    <t>demande moyenne</t>
  </si>
  <si>
    <t>écart-type</t>
  </si>
  <si>
    <t>encours</t>
  </si>
  <si>
    <t>livraison fin de semaine</t>
  </si>
  <si>
    <t>stock physique fin de semaine avant livraison</t>
  </si>
  <si>
    <t>Tableau de bord</t>
  </si>
  <si>
    <t xml:space="preserve"> commande en fin de semaine</t>
  </si>
  <si>
    <t>stock moyen</t>
  </si>
  <si>
    <t>période en rupture</t>
  </si>
  <si>
    <t>ruptures</t>
  </si>
  <si>
    <t>S =</t>
  </si>
  <si>
    <t>nombre de ventes manquées</t>
  </si>
  <si>
    <t>stock physique début de semaine</t>
  </si>
  <si>
    <t>remarque : le stock moyen tient compte du stock initial</t>
  </si>
  <si>
    <t>d'où sa position sur le graphique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</si>
</sst>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0"/>
    <numFmt numFmtId="173" formatCode="0.0000"/>
    <numFmt numFmtId="174" formatCode="0.000"/>
    <numFmt numFmtId="175" formatCode="0.0"/>
    <numFmt numFmtId="176" formatCode="0.000000"/>
  </numFmts>
  <fonts count="7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" fontId="1" fillId="0" borderId="0" xfId="0" applyNumberFormat="1" applyFont="1" applyAlignment="1">
      <alignment/>
    </xf>
    <xf numFmtId="0" fontId="3" fillId="0" borderId="0" xfId="0" applyFont="1" applyAlignment="1">
      <alignment wrapText="1"/>
    </xf>
    <xf numFmtId="1" fontId="0" fillId="0" borderId="0" xfId="0" applyNumberForma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0" xfId="0" applyFill="1" applyBorder="1" applyAlignment="1">
      <alignment horizontal="center" wrapText="1"/>
    </xf>
    <xf numFmtId="0" fontId="0" fillId="2" borderId="9" xfId="0" applyFill="1" applyBorder="1" applyAlignment="1">
      <alignment horizontal="center"/>
    </xf>
    <xf numFmtId="0" fontId="3" fillId="2" borderId="0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stock final &amp; moyen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stock fin 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simulation!$D$1:$D$30</c:f>
              <c:numCache/>
            </c:numRef>
          </c:val>
          <c:smooth val="0"/>
        </c:ser>
        <c:ser>
          <c:idx val="1"/>
          <c:order val="1"/>
          <c:tx>
            <c:v>stock moyen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simulation!$Q$1:$Q$30</c:f>
              <c:numCache/>
            </c:numRef>
          </c:val>
          <c:smooth val="0"/>
        </c:ser>
        <c:marker val="1"/>
        <c:axId val="2432963"/>
        <c:axId val="52106324"/>
      </c:lineChart>
      <c:catAx>
        <c:axId val="2432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106324"/>
        <c:crosses val="autoZero"/>
        <c:auto val="1"/>
        <c:lblOffset val="100"/>
        <c:noMultiLvlLbl val="0"/>
      </c:catAx>
      <c:valAx>
        <c:axId val="521063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329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323850</xdr:colOff>
      <xdr:row>15</xdr:row>
      <xdr:rowOff>152400</xdr:rowOff>
    </xdr:from>
    <xdr:to>
      <xdr:col>16</xdr:col>
      <xdr:colOff>666750</xdr:colOff>
      <xdr:row>31</xdr:row>
      <xdr:rowOff>133350</xdr:rowOff>
    </xdr:to>
    <xdr:graphicFrame>
      <xdr:nvGraphicFramePr>
        <xdr:cNvPr id="1" name="Chart 5"/>
        <xdr:cNvGraphicFramePr/>
      </xdr:nvGraphicFramePr>
      <xdr:xfrm>
        <a:off x="7229475" y="3171825"/>
        <a:ext cx="467677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workbookViewId="0" topLeftCell="B1">
      <selection activeCell="D2" sqref="D2"/>
    </sheetView>
  </sheetViews>
  <sheetFormatPr defaultColWidth="11.421875" defaultRowHeight="12.75"/>
  <cols>
    <col min="1" max="1" width="12.00390625" style="0" customWidth="1"/>
    <col min="2" max="3" width="13.28125" style="0" customWidth="1"/>
    <col min="4" max="4" width="13.57421875" style="0" bestFit="1" customWidth="1"/>
    <col min="6" max="7" width="10.421875" style="0" customWidth="1"/>
    <col min="9" max="9" width="7.7109375" style="0" customWidth="1"/>
    <col min="10" max="10" width="6.421875" style="0" customWidth="1"/>
    <col min="12" max="12" width="12.8515625" style="0" customWidth="1"/>
    <col min="16" max="16" width="11.421875" style="0" hidden="1" customWidth="1"/>
  </cols>
  <sheetData>
    <row r="1" spans="1:10" ht="54" customHeight="1">
      <c r="A1" s="2" t="s">
        <v>1</v>
      </c>
      <c r="B1" s="4" t="s">
        <v>0</v>
      </c>
      <c r="C1" s="4" t="s">
        <v>16</v>
      </c>
      <c r="D1" s="1" t="s">
        <v>8</v>
      </c>
      <c r="E1" s="1" t="s">
        <v>3</v>
      </c>
      <c r="F1" s="1" t="s">
        <v>10</v>
      </c>
      <c r="G1" s="1" t="s">
        <v>6</v>
      </c>
      <c r="H1" s="1" t="s">
        <v>7</v>
      </c>
      <c r="I1" s="1" t="s">
        <v>13</v>
      </c>
      <c r="J1" s="1"/>
    </row>
    <row r="2" spans="1:17" ht="13.5" thickBot="1">
      <c r="A2" s="2">
        <v>1</v>
      </c>
      <c r="B2">
        <v>805</v>
      </c>
      <c r="C2">
        <f>D2+B2</f>
        <v>1305</v>
      </c>
      <c r="D2">
        <v>500</v>
      </c>
      <c r="E2">
        <f>D2+G2</f>
        <v>5500</v>
      </c>
      <c r="F2">
        <f>IF(E2&lt;S,cont,0)</f>
        <v>0</v>
      </c>
      <c r="G2">
        <v>5000</v>
      </c>
      <c r="H2">
        <v>5000</v>
      </c>
      <c r="L2" t="s">
        <v>2</v>
      </c>
      <c r="M2">
        <v>5000</v>
      </c>
      <c r="P2">
        <f>IF(I2&lt;"",1,"")</f>
      </c>
      <c r="Q2" s="5">
        <f>$K$14</f>
        <v>2731.3275862068967</v>
      </c>
    </row>
    <row r="3" spans="1:17" ht="15.75" thickBot="1">
      <c r="A3" s="2">
        <v>2</v>
      </c>
      <c r="B3">
        <v>1291</v>
      </c>
      <c r="C3">
        <f>D2+H2</f>
        <v>5500</v>
      </c>
      <c r="D3">
        <f>MAX(0,D2-B3+H2)</f>
        <v>4209</v>
      </c>
      <c r="E3">
        <f>D3+G3</f>
        <v>4209</v>
      </c>
      <c r="F3">
        <f>IF(E3&lt;S,cont,0)</f>
        <v>0</v>
      </c>
      <c r="G3">
        <f>G2+F2-H2</f>
        <v>0</v>
      </c>
      <c r="H3">
        <v>0</v>
      </c>
      <c r="I3">
        <f aca="true" t="shared" si="0" ref="I3:I11">IF(D2-B3+H2&lt;0,-(D2-B3+H2),"")</f>
      </c>
      <c r="L3" s="12" t="s">
        <v>14</v>
      </c>
      <c r="M3" s="13">
        <v>2500</v>
      </c>
      <c r="P3">
        <f aca="true" t="shared" si="1" ref="P3:P31">IF(I3&lt;"",1,"")</f>
      </c>
      <c r="Q3" s="5">
        <f aca="true" t="shared" si="2" ref="Q3:Q30">$K$14</f>
        <v>2731.3275862068967</v>
      </c>
    </row>
    <row r="4" spans="1:17" ht="12.75">
      <c r="A4" s="2">
        <v>3</v>
      </c>
      <c r="B4">
        <v>1132</v>
      </c>
      <c r="C4">
        <f aca="true" t="shared" si="3" ref="C4:C30">D3+H3</f>
        <v>4209</v>
      </c>
      <c r="D4">
        <f aca="true" t="shared" si="4" ref="D4:D30">MAX(0,D3-B4+H3)</f>
        <v>3077</v>
      </c>
      <c r="E4">
        <f aca="true" t="shared" si="5" ref="E4:E30">D4+G4</f>
        <v>3077</v>
      </c>
      <c r="F4">
        <f aca="true" t="shared" si="6" ref="F4:F30">IF(E4&lt;S,cont,0)</f>
        <v>0</v>
      </c>
      <c r="G4">
        <f>G3+F3-H3</f>
        <v>0</v>
      </c>
      <c r="H4">
        <f>F2</f>
        <v>0</v>
      </c>
      <c r="I4">
        <f t="shared" si="0"/>
      </c>
      <c r="P4">
        <f t="shared" si="1"/>
      </c>
      <c r="Q4" s="5">
        <f t="shared" si="2"/>
        <v>2731.3275862068967</v>
      </c>
    </row>
    <row r="5" spans="1:17" ht="12.75">
      <c r="A5" s="2">
        <v>4</v>
      </c>
      <c r="B5">
        <v>1255</v>
      </c>
      <c r="C5">
        <f t="shared" si="3"/>
        <v>3077</v>
      </c>
      <c r="D5">
        <f t="shared" si="4"/>
        <v>1822</v>
      </c>
      <c r="E5">
        <f t="shared" si="5"/>
        <v>1822</v>
      </c>
      <c r="F5">
        <f t="shared" si="6"/>
        <v>5000</v>
      </c>
      <c r="G5">
        <f>G4+F4-H4</f>
        <v>0</v>
      </c>
      <c r="H5">
        <f>F3</f>
        <v>0</v>
      </c>
      <c r="I5">
        <f t="shared" si="0"/>
      </c>
      <c r="P5">
        <f t="shared" si="1"/>
      </c>
      <c r="Q5" s="5">
        <f t="shared" si="2"/>
        <v>2731.3275862068967</v>
      </c>
    </row>
    <row r="6" spans="1:17" ht="12.75">
      <c r="A6" s="2">
        <v>5</v>
      </c>
      <c r="B6">
        <v>1148</v>
      </c>
      <c r="C6">
        <f t="shared" si="3"/>
        <v>1822</v>
      </c>
      <c r="D6">
        <f t="shared" si="4"/>
        <v>674</v>
      </c>
      <c r="E6">
        <f t="shared" si="5"/>
        <v>5674</v>
      </c>
      <c r="F6">
        <f t="shared" si="6"/>
        <v>0</v>
      </c>
      <c r="G6">
        <f aca="true" t="shared" si="7" ref="G6:G30">G5+F5-H5</f>
        <v>5000</v>
      </c>
      <c r="H6">
        <f aca="true" t="shared" si="8" ref="H6:H30">F4</f>
        <v>0</v>
      </c>
      <c r="I6">
        <f t="shared" si="0"/>
      </c>
      <c r="P6">
        <f t="shared" si="1"/>
      </c>
      <c r="Q6" s="5">
        <f t="shared" si="2"/>
        <v>2731.3275862068967</v>
      </c>
    </row>
    <row r="7" spans="1:17" ht="12.75">
      <c r="A7" s="2">
        <v>6</v>
      </c>
      <c r="B7">
        <v>634</v>
      </c>
      <c r="C7">
        <f t="shared" si="3"/>
        <v>674</v>
      </c>
      <c r="D7">
        <f t="shared" si="4"/>
        <v>40</v>
      </c>
      <c r="E7">
        <f t="shared" si="5"/>
        <v>5040</v>
      </c>
      <c r="F7">
        <f t="shared" si="6"/>
        <v>0</v>
      </c>
      <c r="G7">
        <f t="shared" si="7"/>
        <v>5000</v>
      </c>
      <c r="H7">
        <f t="shared" si="8"/>
        <v>5000</v>
      </c>
      <c r="I7">
        <f t="shared" si="0"/>
      </c>
      <c r="P7">
        <f t="shared" si="1"/>
      </c>
      <c r="Q7" s="5">
        <f t="shared" si="2"/>
        <v>2731.3275862068967</v>
      </c>
    </row>
    <row r="8" spans="1:17" ht="12.75">
      <c r="A8" s="2">
        <v>7</v>
      </c>
      <c r="B8">
        <v>776</v>
      </c>
      <c r="C8">
        <f t="shared" si="3"/>
        <v>5040</v>
      </c>
      <c r="D8">
        <f t="shared" si="4"/>
        <v>4264</v>
      </c>
      <c r="E8">
        <f t="shared" si="5"/>
        <v>4264</v>
      </c>
      <c r="F8">
        <f t="shared" si="6"/>
        <v>0</v>
      </c>
      <c r="G8">
        <f t="shared" si="7"/>
        <v>0</v>
      </c>
      <c r="H8">
        <f t="shared" si="8"/>
        <v>0</v>
      </c>
      <c r="I8">
        <f t="shared" si="0"/>
      </c>
      <c r="P8">
        <f t="shared" si="1"/>
      </c>
      <c r="Q8" s="5">
        <f t="shared" si="2"/>
        <v>2731.3275862068967</v>
      </c>
    </row>
    <row r="9" spans="1:17" ht="12.75">
      <c r="A9" s="2">
        <v>8</v>
      </c>
      <c r="B9">
        <v>1315</v>
      </c>
      <c r="C9">
        <f t="shared" si="3"/>
        <v>4264</v>
      </c>
      <c r="D9">
        <f t="shared" si="4"/>
        <v>2949</v>
      </c>
      <c r="E9">
        <f t="shared" si="5"/>
        <v>2949</v>
      </c>
      <c r="F9">
        <f t="shared" si="6"/>
        <v>0</v>
      </c>
      <c r="G9">
        <f t="shared" si="7"/>
        <v>0</v>
      </c>
      <c r="H9">
        <f t="shared" si="8"/>
        <v>0</v>
      </c>
      <c r="I9">
        <f t="shared" si="0"/>
      </c>
      <c r="P9">
        <f t="shared" si="1"/>
      </c>
      <c r="Q9" s="5">
        <f t="shared" si="2"/>
        <v>2731.3275862068967</v>
      </c>
    </row>
    <row r="10" spans="1:17" ht="13.5" thickBot="1">
      <c r="A10" s="2">
        <v>9</v>
      </c>
      <c r="B10">
        <v>1153</v>
      </c>
      <c r="C10">
        <f t="shared" si="3"/>
        <v>2949</v>
      </c>
      <c r="D10">
        <f t="shared" si="4"/>
        <v>1796</v>
      </c>
      <c r="E10">
        <f t="shared" si="5"/>
        <v>1796</v>
      </c>
      <c r="F10">
        <f t="shared" si="6"/>
        <v>5000</v>
      </c>
      <c r="G10">
        <f t="shared" si="7"/>
        <v>0</v>
      </c>
      <c r="H10">
        <f t="shared" si="8"/>
        <v>0</v>
      </c>
      <c r="I10">
        <f t="shared" si="0"/>
      </c>
      <c r="P10">
        <f t="shared" si="1"/>
      </c>
      <c r="Q10" s="5">
        <f t="shared" si="2"/>
        <v>2731.3275862068967</v>
      </c>
    </row>
    <row r="11" spans="1:17" ht="12.75">
      <c r="A11" s="2">
        <v>10</v>
      </c>
      <c r="B11">
        <v>921</v>
      </c>
      <c r="C11">
        <f t="shared" si="3"/>
        <v>1796</v>
      </c>
      <c r="D11">
        <f t="shared" si="4"/>
        <v>875</v>
      </c>
      <c r="E11">
        <f t="shared" si="5"/>
        <v>5875</v>
      </c>
      <c r="F11">
        <f t="shared" si="6"/>
        <v>0</v>
      </c>
      <c r="G11">
        <f t="shared" si="7"/>
        <v>5000</v>
      </c>
      <c r="H11">
        <f t="shared" si="8"/>
        <v>0</v>
      </c>
      <c r="I11">
        <f t="shared" si="0"/>
      </c>
      <c r="K11" s="6"/>
      <c r="L11" s="7" t="s">
        <v>9</v>
      </c>
      <c r="M11" s="8"/>
      <c r="P11">
        <f t="shared" si="1"/>
      </c>
      <c r="Q11" s="5">
        <f t="shared" si="2"/>
        <v>2731.3275862068967</v>
      </c>
    </row>
    <row r="12" spans="1:17" ht="12.75">
      <c r="A12" s="2">
        <v>11</v>
      </c>
      <c r="B12">
        <v>1070</v>
      </c>
      <c r="C12">
        <f t="shared" si="3"/>
        <v>875</v>
      </c>
      <c r="D12">
        <f t="shared" si="4"/>
        <v>0</v>
      </c>
      <c r="E12">
        <f t="shared" si="5"/>
        <v>5000</v>
      </c>
      <c r="F12">
        <f t="shared" si="6"/>
        <v>0</v>
      </c>
      <c r="G12">
        <f t="shared" si="7"/>
        <v>5000</v>
      </c>
      <c r="H12">
        <f t="shared" si="8"/>
        <v>5000</v>
      </c>
      <c r="I12">
        <f>IF(D11-B12+H11&lt;0,-(D11-B12+H11),"")</f>
        <v>195</v>
      </c>
      <c r="K12" s="18" t="s">
        <v>11</v>
      </c>
      <c r="L12" s="19" t="s">
        <v>15</v>
      </c>
      <c r="M12" s="17" t="s">
        <v>12</v>
      </c>
      <c r="P12">
        <f t="shared" si="1"/>
        <v>1</v>
      </c>
      <c r="Q12" s="5">
        <f t="shared" si="2"/>
        <v>2731.3275862068967</v>
      </c>
    </row>
    <row r="13" spans="1:17" ht="12.75">
      <c r="A13" s="2">
        <v>12</v>
      </c>
      <c r="B13">
        <v>793</v>
      </c>
      <c r="C13">
        <f t="shared" si="3"/>
        <v>5000</v>
      </c>
      <c r="D13">
        <f t="shared" si="4"/>
        <v>4207</v>
      </c>
      <c r="E13">
        <f t="shared" si="5"/>
        <v>4207</v>
      </c>
      <c r="F13">
        <f t="shared" si="6"/>
        <v>0</v>
      </c>
      <c r="G13">
        <f t="shared" si="7"/>
        <v>0</v>
      </c>
      <c r="H13">
        <f t="shared" si="8"/>
        <v>0</v>
      </c>
      <c r="I13">
        <f aca="true" t="shared" si="9" ref="I13:I29">IF(D12-B13+H12&lt;0,-(D12-B13+H12),"")</f>
      </c>
      <c r="K13" s="18"/>
      <c r="L13" s="19"/>
      <c r="M13" s="17"/>
      <c r="P13">
        <f t="shared" si="1"/>
      </c>
      <c r="Q13" s="5">
        <f t="shared" si="2"/>
        <v>2731.3275862068967</v>
      </c>
    </row>
    <row r="14" spans="1:17" ht="12.75">
      <c r="A14" s="2">
        <v>13</v>
      </c>
      <c r="B14">
        <v>1090</v>
      </c>
      <c r="C14">
        <f t="shared" si="3"/>
        <v>4207</v>
      </c>
      <c r="D14">
        <f t="shared" si="4"/>
        <v>3117</v>
      </c>
      <c r="E14">
        <f t="shared" si="5"/>
        <v>3117</v>
      </c>
      <c r="F14">
        <f t="shared" si="6"/>
        <v>0</v>
      </c>
      <c r="G14">
        <f t="shared" si="7"/>
        <v>0</v>
      </c>
      <c r="H14">
        <f t="shared" si="8"/>
        <v>0</v>
      </c>
      <c r="I14">
        <f t="shared" si="9"/>
      </c>
      <c r="K14" s="14">
        <f>(SUM(C2:C30)+SUM(D2:D30))/2/29</f>
        <v>2731.3275862068967</v>
      </c>
      <c r="L14" s="15">
        <f>SUM(I2:I30)</f>
        <v>195</v>
      </c>
      <c r="M14" s="16">
        <f>SUM(P2:P30)</f>
        <v>1</v>
      </c>
      <c r="P14">
        <f t="shared" si="1"/>
      </c>
      <c r="Q14" s="5">
        <f t="shared" si="2"/>
        <v>2731.3275862068967</v>
      </c>
    </row>
    <row r="15" spans="1:17" ht="13.5" thickBot="1">
      <c r="A15" s="2">
        <v>14</v>
      </c>
      <c r="B15">
        <v>801</v>
      </c>
      <c r="C15">
        <f t="shared" si="3"/>
        <v>3117</v>
      </c>
      <c r="D15">
        <f t="shared" si="4"/>
        <v>2316</v>
      </c>
      <c r="E15">
        <f t="shared" si="5"/>
        <v>2316</v>
      </c>
      <c r="F15">
        <f t="shared" si="6"/>
        <v>5000</v>
      </c>
      <c r="G15">
        <f t="shared" si="7"/>
        <v>0</v>
      </c>
      <c r="H15">
        <f t="shared" si="8"/>
        <v>0</v>
      </c>
      <c r="I15">
        <f t="shared" si="9"/>
      </c>
      <c r="K15" s="9"/>
      <c r="L15" s="10"/>
      <c r="M15" s="11"/>
      <c r="P15">
        <f t="shared" si="1"/>
      </c>
      <c r="Q15" s="5">
        <f t="shared" si="2"/>
        <v>2731.3275862068967</v>
      </c>
    </row>
    <row r="16" spans="1:17" ht="12.75">
      <c r="A16" s="2">
        <v>15</v>
      </c>
      <c r="B16">
        <v>1009</v>
      </c>
      <c r="C16">
        <f t="shared" si="3"/>
        <v>2316</v>
      </c>
      <c r="D16">
        <f t="shared" si="4"/>
        <v>1307</v>
      </c>
      <c r="E16">
        <f t="shared" si="5"/>
        <v>6307</v>
      </c>
      <c r="F16">
        <f t="shared" si="6"/>
        <v>0</v>
      </c>
      <c r="G16">
        <f t="shared" si="7"/>
        <v>5000</v>
      </c>
      <c r="H16">
        <f t="shared" si="8"/>
        <v>0</v>
      </c>
      <c r="I16">
        <f t="shared" si="9"/>
      </c>
      <c r="P16">
        <f t="shared" si="1"/>
      </c>
      <c r="Q16" s="5">
        <f t="shared" si="2"/>
        <v>2731.3275862068967</v>
      </c>
    </row>
    <row r="17" spans="1:17" ht="12.75">
      <c r="A17" s="2">
        <v>16</v>
      </c>
      <c r="B17">
        <v>845</v>
      </c>
      <c r="C17">
        <f t="shared" si="3"/>
        <v>1307</v>
      </c>
      <c r="D17">
        <f t="shared" si="4"/>
        <v>462</v>
      </c>
      <c r="E17">
        <f t="shared" si="5"/>
        <v>5462</v>
      </c>
      <c r="F17">
        <f t="shared" si="6"/>
        <v>0</v>
      </c>
      <c r="G17">
        <f t="shared" si="7"/>
        <v>5000</v>
      </c>
      <c r="H17">
        <f t="shared" si="8"/>
        <v>5000</v>
      </c>
      <c r="I17">
        <f t="shared" si="9"/>
      </c>
      <c r="P17">
        <f t="shared" si="1"/>
      </c>
      <c r="Q17" s="5">
        <f t="shared" si="2"/>
        <v>2731.3275862068967</v>
      </c>
    </row>
    <row r="18" spans="1:17" ht="12.75">
      <c r="A18" s="2">
        <v>17</v>
      </c>
      <c r="B18">
        <v>1160</v>
      </c>
      <c r="C18">
        <f t="shared" si="3"/>
        <v>5462</v>
      </c>
      <c r="D18">
        <f t="shared" si="4"/>
        <v>4302</v>
      </c>
      <c r="E18">
        <f t="shared" si="5"/>
        <v>4302</v>
      </c>
      <c r="F18">
        <f t="shared" si="6"/>
        <v>0</v>
      </c>
      <c r="G18">
        <f t="shared" si="7"/>
        <v>0</v>
      </c>
      <c r="H18">
        <f t="shared" si="8"/>
        <v>0</v>
      </c>
      <c r="I18">
        <f t="shared" si="9"/>
      </c>
      <c r="P18">
        <f t="shared" si="1"/>
      </c>
      <c r="Q18" s="5">
        <f t="shared" si="2"/>
        <v>2731.3275862068967</v>
      </c>
    </row>
    <row r="19" spans="1:17" ht="12.75">
      <c r="A19" s="2">
        <v>18</v>
      </c>
      <c r="B19">
        <v>1018</v>
      </c>
      <c r="C19">
        <f t="shared" si="3"/>
        <v>4302</v>
      </c>
      <c r="D19">
        <f t="shared" si="4"/>
        <v>3284</v>
      </c>
      <c r="E19">
        <f t="shared" si="5"/>
        <v>3284</v>
      </c>
      <c r="F19">
        <f t="shared" si="6"/>
        <v>0</v>
      </c>
      <c r="G19">
        <f t="shared" si="7"/>
        <v>0</v>
      </c>
      <c r="H19">
        <f t="shared" si="8"/>
        <v>0</v>
      </c>
      <c r="I19">
        <f t="shared" si="9"/>
      </c>
      <c r="P19">
        <f t="shared" si="1"/>
      </c>
      <c r="Q19" s="5">
        <f t="shared" si="2"/>
        <v>2731.3275862068967</v>
      </c>
    </row>
    <row r="20" spans="1:17" ht="12.75">
      <c r="A20" s="2">
        <v>19</v>
      </c>
      <c r="B20">
        <v>1262</v>
      </c>
      <c r="C20">
        <f t="shared" si="3"/>
        <v>3284</v>
      </c>
      <c r="D20">
        <f t="shared" si="4"/>
        <v>2022</v>
      </c>
      <c r="E20">
        <f t="shared" si="5"/>
        <v>2022</v>
      </c>
      <c r="F20">
        <f t="shared" si="6"/>
        <v>5000</v>
      </c>
      <c r="G20">
        <f t="shared" si="7"/>
        <v>0</v>
      </c>
      <c r="H20">
        <f t="shared" si="8"/>
        <v>0</v>
      </c>
      <c r="I20">
        <f t="shared" si="9"/>
      </c>
      <c r="P20">
        <f t="shared" si="1"/>
      </c>
      <c r="Q20" s="5">
        <f t="shared" si="2"/>
        <v>2731.3275862068967</v>
      </c>
    </row>
    <row r="21" spans="1:17" ht="12.75">
      <c r="A21" s="2">
        <v>20</v>
      </c>
      <c r="B21">
        <v>646</v>
      </c>
      <c r="C21">
        <f t="shared" si="3"/>
        <v>2022</v>
      </c>
      <c r="D21">
        <f t="shared" si="4"/>
        <v>1376</v>
      </c>
      <c r="E21">
        <f t="shared" si="5"/>
        <v>6376</v>
      </c>
      <c r="F21">
        <f t="shared" si="6"/>
        <v>0</v>
      </c>
      <c r="G21">
        <f t="shared" si="7"/>
        <v>5000</v>
      </c>
      <c r="H21">
        <f t="shared" si="8"/>
        <v>0</v>
      </c>
      <c r="I21">
        <f t="shared" si="9"/>
      </c>
      <c r="P21">
        <f t="shared" si="1"/>
      </c>
      <c r="Q21" s="5">
        <f t="shared" si="2"/>
        <v>2731.3275862068967</v>
      </c>
    </row>
    <row r="22" spans="1:17" ht="12.75">
      <c r="A22" s="2">
        <v>21</v>
      </c>
      <c r="B22">
        <v>936</v>
      </c>
      <c r="C22">
        <f t="shared" si="3"/>
        <v>1376</v>
      </c>
      <c r="D22">
        <f t="shared" si="4"/>
        <v>440</v>
      </c>
      <c r="E22">
        <f t="shared" si="5"/>
        <v>5440</v>
      </c>
      <c r="F22">
        <f t="shared" si="6"/>
        <v>0</v>
      </c>
      <c r="G22">
        <f t="shared" si="7"/>
        <v>5000</v>
      </c>
      <c r="H22">
        <f t="shared" si="8"/>
        <v>5000</v>
      </c>
      <c r="I22">
        <f t="shared" si="9"/>
      </c>
      <c r="P22">
        <f t="shared" si="1"/>
      </c>
      <c r="Q22" s="5">
        <f t="shared" si="2"/>
        <v>2731.3275862068967</v>
      </c>
    </row>
    <row r="23" spans="1:17" ht="12.75">
      <c r="A23" s="2">
        <v>22</v>
      </c>
      <c r="B23">
        <v>1286</v>
      </c>
      <c r="C23">
        <f t="shared" si="3"/>
        <v>5440</v>
      </c>
      <c r="D23">
        <f t="shared" si="4"/>
        <v>4154</v>
      </c>
      <c r="E23">
        <f t="shared" si="5"/>
        <v>4154</v>
      </c>
      <c r="F23">
        <f t="shared" si="6"/>
        <v>0</v>
      </c>
      <c r="G23">
        <f t="shared" si="7"/>
        <v>0</v>
      </c>
      <c r="H23">
        <f t="shared" si="8"/>
        <v>0</v>
      </c>
      <c r="I23">
        <f t="shared" si="9"/>
      </c>
      <c r="P23">
        <f t="shared" si="1"/>
      </c>
      <c r="Q23" s="5">
        <f t="shared" si="2"/>
        <v>2731.3275862068967</v>
      </c>
    </row>
    <row r="24" spans="1:17" ht="12.75">
      <c r="A24" s="2">
        <v>23</v>
      </c>
      <c r="B24">
        <v>1262</v>
      </c>
      <c r="C24">
        <f t="shared" si="3"/>
        <v>4154</v>
      </c>
      <c r="D24">
        <f t="shared" si="4"/>
        <v>2892</v>
      </c>
      <c r="E24">
        <f t="shared" si="5"/>
        <v>2892</v>
      </c>
      <c r="F24">
        <f t="shared" si="6"/>
        <v>0</v>
      </c>
      <c r="G24">
        <f t="shared" si="7"/>
        <v>0</v>
      </c>
      <c r="H24">
        <f t="shared" si="8"/>
        <v>0</v>
      </c>
      <c r="I24">
        <f t="shared" si="9"/>
      </c>
      <c r="P24">
        <f t="shared" si="1"/>
      </c>
      <c r="Q24" s="5">
        <f t="shared" si="2"/>
        <v>2731.3275862068967</v>
      </c>
    </row>
    <row r="25" spans="1:17" ht="12.75">
      <c r="A25" s="2">
        <v>24</v>
      </c>
      <c r="B25">
        <v>690</v>
      </c>
      <c r="C25">
        <f t="shared" si="3"/>
        <v>2892</v>
      </c>
      <c r="D25">
        <f t="shared" si="4"/>
        <v>2202</v>
      </c>
      <c r="E25">
        <f t="shared" si="5"/>
        <v>2202</v>
      </c>
      <c r="F25">
        <f t="shared" si="6"/>
        <v>5000</v>
      </c>
      <c r="G25">
        <f t="shared" si="7"/>
        <v>0</v>
      </c>
      <c r="H25">
        <f t="shared" si="8"/>
        <v>0</v>
      </c>
      <c r="I25">
        <f t="shared" si="9"/>
      </c>
      <c r="P25">
        <f t="shared" si="1"/>
      </c>
      <c r="Q25" s="5">
        <f t="shared" si="2"/>
        <v>2731.3275862068967</v>
      </c>
    </row>
    <row r="26" spans="1:17" ht="12.75">
      <c r="A26" s="2">
        <v>25</v>
      </c>
      <c r="B26">
        <v>814</v>
      </c>
      <c r="C26">
        <f t="shared" si="3"/>
        <v>2202</v>
      </c>
      <c r="D26">
        <f t="shared" si="4"/>
        <v>1388</v>
      </c>
      <c r="E26">
        <f t="shared" si="5"/>
        <v>6388</v>
      </c>
      <c r="F26">
        <f t="shared" si="6"/>
        <v>0</v>
      </c>
      <c r="G26">
        <f t="shared" si="7"/>
        <v>5000</v>
      </c>
      <c r="H26">
        <f t="shared" si="8"/>
        <v>0</v>
      </c>
      <c r="I26">
        <f t="shared" si="9"/>
      </c>
      <c r="P26">
        <f t="shared" si="1"/>
      </c>
      <c r="Q26" s="5">
        <f t="shared" si="2"/>
        <v>2731.3275862068967</v>
      </c>
    </row>
    <row r="27" spans="1:17" ht="12.75">
      <c r="A27" s="2">
        <v>26</v>
      </c>
      <c r="B27">
        <v>1011</v>
      </c>
      <c r="C27">
        <f t="shared" si="3"/>
        <v>1388</v>
      </c>
      <c r="D27">
        <f t="shared" si="4"/>
        <v>377</v>
      </c>
      <c r="E27">
        <f t="shared" si="5"/>
        <v>5377</v>
      </c>
      <c r="F27">
        <f t="shared" si="6"/>
        <v>0</v>
      </c>
      <c r="G27">
        <f t="shared" si="7"/>
        <v>5000</v>
      </c>
      <c r="H27">
        <f t="shared" si="8"/>
        <v>5000</v>
      </c>
      <c r="I27">
        <f t="shared" si="9"/>
      </c>
      <c r="P27">
        <f t="shared" si="1"/>
      </c>
      <c r="Q27" s="5">
        <f t="shared" si="2"/>
        <v>2731.3275862068967</v>
      </c>
    </row>
    <row r="28" spans="1:17" ht="12.75">
      <c r="A28" s="2">
        <v>27</v>
      </c>
      <c r="B28">
        <v>796</v>
      </c>
      <c r="C28">
        <f t="shared" si="3"/>
        <v>5377</v>
      </c>
      <c r="D28">
        <f t="shared" si="4"/>
        <v>4581</v>
      </c>
      <c r="E28">
        <f t="shared" si="5"/>
        <v>4581</v>
      </c>
      <c r="F28">
        <f t="shared" si="6"/>
        <v>0</v>
      </c>
      <c r="G28">
        <f t="shared" si="7"/>
        <v>0</v>
      </c>
      <c r="H28">
        <f t="shared" si="8"/>
        <v>0</v>
      </c>
      <c r="I28">
        <f t="shared" si="9"/>
      </c>
      <c r="P28">
        <f t="shared" si="1"/>
      </c>
      <c r="Q28" s="5">
        <f t="shared" si="2"/>
        <v>2731.3275862068967</v>
      </c>
    </row>
    <row r="29" spans="1:17" ht="12.75">
      <c r="A29" s="2">
        <v>28</v>
      </c>
      <c r="B29">
        <v>920</v>
      </c>
      <c r="C29">
        <f t="shared" si="3"/>
        <v>4581</v>
      </c>
      <c r="D29">
        <f t="shared" si="4"/>
        <v>3661</v>
      </c>
      <c r="E29">
        <f t="shared" si="5"/>
        <v>3661</v>
      </c>
      <c r="F29">
        <f t="shared" si="6"/>
        <v>0</v>
      </c>
      <c r="G29">
        <f t="shared" si="7"/>
        <v>0</v>
      </c>
      <c r="H29">
        <f t="shared" si="8"/>
        <v>0</v>
      </c>
      <c r="I29">
        <f t="shared" si="9"/>
      </c>
      <c r="P29">
        <f t="shared" si="1"/>
      </c>
      <c r="Q29" s="5">
        <f t="shared" si="2"/>
        <v>2731.3275862068967</v>
      </c>
    </row>
    <row r="30" spans="1:17" ht="12.75">
      <c r="A30" s="2">
        <v>29</v>
      </c>
      <c r="B30">
        <v>1137</v>
      </c>
      <c r="C30">
        <f t="shared" si="3"/>
        <v>3661</v>
      </c>
      <c r="D30">
        <f t="shared" si="4"/>
        <v>2524</v>
      </c>
      <c r="E30">
        <f t="shared" si="5"/>
        <v>2524</v>
      </c>
      <c r="F30">
        <f t="shared" si="6"/>
        <v>0</v>
      </c>
      <c r="G30">
        <f t="shared" si="7"/>
        <v>0</v>
      </c>
      <c r="H30">
        <f t="shared" si="8"/>
        <v>0</v>
      </c>
      <c r="I30">
        <f>IF(D29-B30+H29&lt;0,-D30,"")</f>
      </c>
      <c r="P30">
        <f t="shared" si="1"/>
      </c>
      <c r="Q30" s="5">
        <f t="shared" si="2"/>
        <v>2731.3275862068967</v>
      </c>
    </row>
    <row r="31" spans="1:16" ht="25.5">
      <c r="A31" s="1" t="s">
        <v>4</v>
      </c>
      <c r="B31" s="3">
        <f>AVERAGE(B2:B30)</f>
        <v>999.1724137931035</v>
      </c>
      <c r="C31" s="3"/>
      <c r="I31">
        <f>IF(D31&lt;0,-D31,"")</f>
      </c>
      <c r="P31">
        <f t="shared" si="1"/>
      </c>
    </row>
    <row r="32" spans="1:3" ht="12.75">
      <c r="A32" t="s">
        <v>5</v>
      </c>
      <c r="B32" s="3">
        <f>STDEV(B2:B30)</f>
        <v>209.72976983413628</v>
      </c>
      <c r="C32" s="3"/>
    </row>
    <row r="33" ht="12.75">
      <c r="K33" t="s">
        <v>17</v>
      </c>
    </row>
    <row r="34" ht="12.75">
      <c r="L34" t="s">
        <v>18</v>
      </c>
    </row>
  </sheetData>
  <sheetProtection sheet="1" objects="1" scenarios="1"/>
  <mergeCells count="3">
    <mergeCell ref="M12:M13"/>
    <mergeCell ref="K12:K13"/>
    <mergeCell ref="L12:L13"/>
  </mergeCells>
  <conditionalFormatting sqref="D31">
    <cfRule type="cellIs" priority="1" dxfId="0" operator="lessThan" stopIfTrue="1">
      <formula>0</formula>
    </cfRule>
  </conditionalFormatting>
  <conditionalFormatting sqref="D2:D30">
    <cfRule type="cellIs" priority="2" dxfId="0" operator="lessThanOrEqual" stopIfTrue="1">
      <formula>0</formula>
    </cfRule>
  </conditionalFormatting>
  <printOptions/>
  <pageMargins left="0.75" right="0.75" top="1" bottom="1" header="0.4921259845" footer="0.4921259845"/>
  <pageSetup horizontalDpi="360" verticalDpi="36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dauphine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vallin</dc:creator>
  <cp:keywords/>
  <dc:description/>
  <cp:lastModifiedBy>vallin</cp:lastModifiedBy>
  <dcterms:created xsi:type="dcterms:W3CDTF">2002-03-16T18:31:04Z</dcterms:created>
  <dcterms:modified xsi:type="dcterms:W3CDTF">2009-03-09T17:56:53Z</dcterms:modified>
  <cp:category/>
  <cp:version/>
  <cp:contentType/>
  <cp:contentStatus/>
</cp:coreProperties>
</file>